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395" windowHeight="5190"/>
  </bookViews>
  <sheets>
    <sheet name="ДВ,ДЦ,Р" sheetId="1" r:id="rId1"/>
    <sheet name="Эстафета" sheetId="4" r:id="rId2"/>
    <sheet name="Сводный протокол" sheetId="2" r:id="rId3"/>
  </sheets>
  <calcPr calcId="125725"/>
</workbook>
</file>

<file path=xl/calcChain.xml><?xml version="1.0" encoding="utf-8"?>
<calcChain xmlns="http://schemas.openxmlformats.org/spreadsheetml/2006/main">
  <c r="F25" i="4"/>
  <c r="G24"/>
  <c r="G23"/>
  <c r="G22"/>
  <c r="F17"/>
  <c r="G16"/>
  <c r="G15"/>
  <c r="G14"/>
  <c r="L37" i="1"/>
  <c r="M37" s="1"/>
  <c r="N37" s="1"/>
  <c r="P16" i="2"/>
  <c r="P13"/>
  <c r="P17"/>
  <c r="P18"/>
  <c r="P14"/>
  <c r="P15"/>
  <c r="P12"/>
  <c r="P11"/>
  <c r="G32" i="4"/>
  <c r="G31"/>
  <c r="G30"/>
  <c r="N72" i="1"/>
  <c r="N81"/>
  <c r="N80"/>
  <c r="N79"/>
  <c r="N76"/>
  <c r="N75"/>
  <c r="N77"/>
  <c r="N74"/>
  <c r="N71"/>
  <c r="N70"/>
  <c r="N69"/>
  <c r="L50"/>
  <c r="M50" s="1"/>
  <c r="N50" s="1"/>
  <c r="F33" i="4"/>
  <c r="M85" i="1"/>
  <c r="N85" s="1"/>
  <c r="M86"/>
  <c r="N86" s="1"/>
  <c r="M87"/>
  <c r="N87" s="1"/>
  <c r="M84"/>
  <c r="N84" s="1"/>
  <c r="M89"/>
  <c r="N89" s="1"/>
  <c r="M90"/>
  <c r="N90" s="1"/>
  <c r="M94"/>
  <c r="N94" s="1"/>
  <c r="M95"/>
  <c r="N95" s="1"/>
  <c r="M93"/>
  <c r="N93" s="1"/>
  <c r="M92"/>
  <c r="N92" s="1"/>
  <c r="L20" l="1"/>
  <c r="M20" s="1"/>
  <c r="N20" s="1"/>
  <c r="L16"/>
  <c r="M16" s="1"/>
  <c r="N16" s="1"/>
  <c r="L47"/>
  <c r="M47" s="1"/>
  <c r="N47" s="1"/>
  <c r="L52"/>
  <c r="M52" s="1"/>
  <c r="N52" s="1"/>
  <c r="L25"/>
  <c r="M25" s="1"/>
  <c r="N25" s="1"/>
  <c r="L24"/>
  <c r="M24" s="1"/>
  <c r="N24" s="1"/>
  <c r="L19"/>
  <c r="M19" s="1"/>
  <c r="N19" s="1"/>
  <c r="L21"/>
  <c r="M21" s="1"/>
  <c r="N21" s="1"/>
  <c r="L58"/>
  <c r="M58" s="1"/>
  <c r="N58" s="1"/>
  <c r="L59"/>
  <c r="M59" s="1"/>
  <c r="N59" s="1"/>
  <c r="L22"/>
  <c r="M22" s="1"/>
  <c r="N22" s="1"/>
  <c r="L18"/>
  <c r="M18" s="1"/>
  <c r="N18" s="1"/>
  <c r="L65"/>
  <c r="M65" s="1"/>
  <c r="N65" s="1"/>
  <c r="L62"/>
  <c r="M62" s="1"/>
  <c r="N62" s="1"/>
  <c r="L63"/>
  <c r="M63" s="1"/>
  <c r="N63" s="1"/>
  <c r="L64"/>
  <c r="M64" s="1"/>
  <c r="N64" s="1"/>
  <c r="L56"/>
  <c r="M56" s="1"/>
  <c r="N56" s="1"/>
  <c r="L60"/>
  <c r="M60" s="1"/>
  <c r="N60" s="1"/>
  <c r="L55"/>
  <c r="M55" s="1"/>
  <c r="N55" s="1"/>
  <c r="L57"/>
  <c r="M57" s="1"/>
  <c r="N57" s="1"/>
  <c r="L54"/>
  <c r="M54" s="1"/>
  <c r="N54" s="1"/>
  <c r="L48"/>
  <c r="M48" s="1"/>
  <c r="N48" s="1"/>
  <c r="L49"/>
  <c r="M49" s="1"/>
  <c r="N49" s="1"/>
  <c r="L45"/>
  <c r="M45" s="1"/>
  <c r="N45" s="1"/>
  <c r="L51"/>
  <c r="M51" s="1"/>
  <c r="N51" s="1"/>
  <c r="L46"/>
  <c r="M46" s="1"/>
  <c r="N46" s="1"/>
  <c r="L41"/>
  <c r="M41" s="1"/>
  <c r="N41" s="1"/>
  <c r="L43"/>
  <c r="M43" s="1"/>
  <c r="N43" s="1"/>
  <c r="L40"/>
  <c r="M40" s="1"/>
  <c r="N40" s="1"/>
  <c r="L42"/>
  <c r="M42" s="1"/>
  <c r="N42" s="1"/>
  <c r="L35"/>
  <c r="M35" s="1"/>
  <c r="N35" s="1"/>
  <c r="L36"/>
  <c r="M36" s="1"/>
  <c r="N36" s="1"/>
  <c r="L34"/>
  <c r="M34" s="1"/>
  <c r="N34" s="1"/>
  <c r="L31"/>
  <c r="M31" s="1"/>
  <c r="N31" s="1"/>
  <c r="L30"/>
  <c r="M30" s="1"/>
  <c r="N30" s="1"/>
  <c r="L29"/>
  <c r="M29" s="1"/>
  <c r="N29" s="1"/>
  <c r="L32"/>
  <c r="M32" s="1"/>
  <c r="N32" s="1"/>
  <c r="L28"/>
  <c r="M28" s="1"/>
  <c r="N28" s="1"/>
  <c r="L14"/>
  <c r="M14" s="1"/>
  <c r="N14" s="1"/>
  <c r="L17"/>
  <c r="M17" s="1"/>
  <c r="N17" s="1"/>
  <c r="L15"/>
  <c r="M15" s="1"/>
  <c r="N15" s="1"/>
  <c r="L26"/>
  <c r="M26" s="1"/>
  <c r="N26" s="1"/>
  <c r="L23"/>
  <c r="M23" s="1"/>
  <c r="N23" s="1"/>
</calcChain>
</file>

<file path=xl/sharedStrings.xml><?xml version="1.0" encoding="utf-8"?>
<sst xmlns="http://schemas.openxmlformats.org/spreadsheetml/2006/main" count="476" uniqueCount="181">
  <si>
    <t>ГЛАВНОЕ УПРАВЛЕНИЕ СПОРТА СМОЛЕНСКОЙ ОБЛАСТИ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</si>
  <si>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</si>
  <si>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</si>
  <si>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 xml:space="preserve">     ПРОТОКОЛ</t>
  </si>
  <si>
    <t>ОТКРЫТЫЙ ЧЕМПИОНАТ СМОЛЕНСКОЙ ОБЛАСТИ ПО ГИРЕВОМУ СПОРТУ</t>
  </si>
  <si>
    <t>25-26 февраля 2017 года</t>
  </si>
  <si>
    <t>вес гирь 16, 24, 32 кг</t>
  </si>
  <si>
    <t>г. Смоленск</t>
  </si>
  <si>
    <t>регламент времени 10 минут</t>
  </si>
  <si>
    <t>Весовая категория до 63 кг.</t>
  </si>
  <si>
    <t>Место</t>
  </si>
  <si>
    <t>ФИО</t>
  </si>
  <si>
    <t>Дата рождения</t>
  </si>
  <si>
    <t>Разряд</t>
  </si>
  <si>
    <t>Команда</t>
  </si>
  <si>
    <t>Соб. вес</t>
  </si>
  <si>
    <t>Толчок</t>
  </si>
  <si>
    <t>Рывок</t>
  </si>
  <si>
    <t>Сумма   дв-рья</t>
  </si>
  <si>
    <t>Ком. очки</t>
  </si>
  <si>
    <t>Вып. разряд</t>
  </si>
  <si>
    <t>ФИО тренера(тренеров)</t>
  </si>
  <si>
    <t>Сумма</t>
  </si>
  <si>
    <t>Очки</t>
  </si>
  <si>
    <t>Длинный цикл</t>
  </si>
  <si>
    <t>Весовая категория до 73 кг.</t>
  </si>
  <si>
    <t>Весовая категория до 85 кг.</t>
  </si>
  <si>
    <t>Весовая категория св. 85 кг.</t>
  </si>
  <si>
    <t>Весовая категория до 68 кг.</t>
  </si>
  <si>
    <t>Весовая категория до 78 кг.</t>
  </si>
  <si>
    <t>Весовая категория до 95 кг.</t>
  </si>
  <si>
    <t>Весовая категория св. 95 кг.</t>
  </si>
  <si>
    <t xml:space="preserve">     ДВОЕБОРЬЕ </t>
  </si>
  <si>
    <t>Весовая категория св. 68 кг.</t>
  </si>
  <si>
    <t xml:space="preserve">    СВОДНЫЙ ПРОТОКОЛ</t>
  </si>
  <si>
    <t>св.95</t>
  </si>
  <si>
    <t>св.85</t>
  </si>
  <si>
    <t>св.68</t>
  </si>
  <si>
    <t>Двоеборье</t>
  </si>
  <si>
    <t xml:space="preserve">            ОТКРЫТЫЙ ЧЕМПИОНАТ СМОЛЕНСКОЙ ОБЛАСТИ ПО ГИРЕВОМУ СПОРТУ</t>
  </si>
  <si>
    <t>Вес гирь</t>
  </si>
  <si>
    <t>Иванов Евгений</t>
  </si>
  <si>
    <t>МСМК</t>
  </si>
  <si>
    <t>СДЮСШОР №1</t>
  </si>
  <si>
    <t>Шванев В.Б.</t>
  </si>
  <si>
    <t>Захаров Александр</t>
  </si>
  <si>
    <t>МС</t>
  </si>
  <si>
    <t>Дорогобужский р-н</t>
  </si>
  <si>
    <t>Рябинин Д.И.</t>
  </si>
  <si>
    <t xml:space="preserve">Мазалев Кирилл </t>
  </si>
  <si>
    <t>Евсеев Павел</t>
  </si>
  <si>
    <t>б/р</t>
  </si>
  <si>
    <t>ВА ВПВО</t>
  </si>
  <si>
    <t>Гула Д.Л.</t>
  </si>
  <si>
    <t>Хомяков Сергей</t>
  </si>
  <si>
    <t>Костерин Александр</t>
  </si>
  <si>
    <t>Калякин С.В.</t>
  </si>
  <si>
    <t>Уразгалиев Альмир</t>
  </si>
  <si>
    <t>Шкода Никита</t>
  </si>
  <si>
    <t>Макаров Дмитрий</t>
  </si>
  <si>
    <t>КМС</t>
  </si>
  <si>
    <t>Максименков Артем</t>
  </si>
  <si>
    <t>Чалая Татьяна</t>
  </si>
  <si>
    <t>СДЮСШОР №1/Красный</t>
  </si>
  <si>
    <t>Емельянов Михаил</t>
  </si>
  <si>
    <t>Поляков Егор</t>
  </si>
  <si>
    <t>1юн.</t>
  </si>
  <si>
    <t>Починок</t>
  </si>
  <si>
    <t>Новиков А.И.</t>
  </si>
  <si>
    <t>Конин Эдуард</t>
  </si>
  <si>
    <t>Калякин Сергей</t>
  </si>
  <si>
    <t>Сергеев С.В.</t>
  </si>
  <si>
    <t>Шураев Иван</t>
  </si>
  <si>
    <t>Васькина Алина</t>
  </si>
  <si>
    <t>Ступаков Егор</t>
  </si>
  <si>
    <t>Иващенков Сергей</t>
  </si>
  <si>
    <t>УФСФНГ РФ</t>
  </si>
  <si>
    <t>Евтихов Вадим</t>
  </si>
  <si>
    <t>Удрас Владимир</t>
  </si>
  <si>
    <t>Савинова Александра</t>
  </si>
  <si>
    <t>Захаров А.И.</t>
  </si>
  <si>
    <t>Прощенков Евгений</t>
  </si>
  <si>
    <t>Васильева Регина</t>
  </si>
  <si>
    <t>СГСХА</t>
  </si>
  <si>
    <t>Петушков Д.В.</t>
  </si>
  <si>
    <t>Козлов Сергей</t>
  </si>
  <si>
    <t>Плотников Владимир</t>
  </si>
  <si>
    <t>Красный</t>
  </si>
  <si>
    <t>Силкин В.Ю.</t>
  </si>
  <si>
    <t>Гагулин Михаил</t>
  </si>
  <si>
    <t>Новиков Артур</t>
  </si>
  <si>
    <t>Малащенков Олег</t>
  </si>
  <si>
    <t>Матвеев Антон</t>
  </si>
  <si>
    <t>Денисюк А.И.</t>
  </si>
  <si>
    <t>Петров Александр</t>
  </si>
  <si>
    <t>Ходунова Ирина</t>
  </si>
  <si>
    <t>Михаевский Иван</t>
  </si>
  <si>
    <t>Ус Полина</t>
  </si>
  <si>
    <t>Филиппова Юлия</t>
  </si>
  <si>
    <t>Иванова Алиса</t>
  </si>
  <si>
    <t>Солдатов Евгений</t>
  </si>
  <si>
    <t>2юн.</t>
  </si>
  <si>
    <t>Тимачев Владислав</t>
  </si>
  <si>
    <t>Якушев Дмитрий</t>
  </si>
  <si>
    <t>Нугманов Александр</t>
  </si>
  <si>
    <t>Аверкиев Роман</t>
  </si>
  <si>
    <t>Петушков Артем</t>
  </si>
  <si>
    <t>МЧС</t>
  </si>
  <si>
    <t>Киселев Евгений</t>
  </si>
  <si>
    <t>Глинка</t>
  </si>
  <si>
    <t>Колестратов В.В.</t>
  </si>
  <si>
    <t>Кодиров Сино</t>
  </si>
  <si>
    <t>Дрейке Иван</t>
  </si>
  <si>
    <t>Джумазода Довуди Орзу</t>
  </si>
  <si>
    <t>Фролов Кирилл</t>
  </si>
  <si>
    <t>Макаров Илья</t>
  </si>
  <si>
    <t>Ермоченков Михаил</t>
  </si>
  <si>
    <t>Михалев Александр</t>
  </si>
  <si>
    <t>Ильин Максим</t>
  </si>
  <si>
    <t>Савченков Игорь</t>
  </si>
  <si>
    <t>Рославль</t>
  </si>
  <si>
    <t>Сосин О.В.</t>
  </si>
  <si>
    <t>Якушева Алина</t>
  </si>
  <si>
    <t>Чернякова Алина</t>
  </si>
  <si>
    <t>Дюбанов Дмитрий</t>
  </si>
  <si>
    <t>Галузин Михаил</t>
  </si>
  <si>
    <t>Панибратов Юрий</t>
  </si>
  <si>
    <t>МС+</t>
  </si>
  <si>
    <t>КМС+</t>
  </si>
  <si>
    <t>Ст.судья:      Митюнин М.М., ВК</t>
  </si>
  <si>
    <t>-</t>
  </si>
  <si>
    <t>2юн.+</t>
  </si>
  <si>
    <t>1юн.+</t>
  </si>
  <si>
    <t>1+</t>
  </si>
  <si>
    <t>3+</t>
  </si>
  <si>
    <t>1юг.</t>
  </si>
  <si>
    <t>2+</t>
  </si>
  <si>
    <t>3юн.+</t>
  </si>
  <si>
    <t xml:space="preserve">КОМАНДА: </t>
  </si>
  <si>
    <t>Этап</t>
  </si>
  <si>
    <t>Вес. кат-рия</t>
  </si>
  <si>
    <t>Собств. вес</t>
  </si>
  <si>
    <t>Результат участника</t>
  </si>
  <si>
    <t xml:space="preserve">Рез-т команды </t>
  </si>
  <si>
    <t>ФИО тренера</t>
  </si>
  <si>
    <t>Общий вес команды :</t>
  </si>
  <si>
    <t>Протокол</t>
  </si>
  <si>
    <t>Эстафета (Классический толчок)</t>
  </si>
  <si>
    <t>регламент времени 3 минуты</t>
  </si>
  <si>
    <t>Полугодков Ян</t>
  </si>
  <si>
    <t>Русин Артём</t>
  </si>
  <si>
    <t>Лукашев Геннадий</t>
  </si>
  <si>
    <t>Мельников Олег</t>
  </si>
  <si>
    <t>95+</t>
  </si>
  <si>
    <t xml:space="preserve">Иванов Евгений </t>
  </si>
  <si>
    <t>Корнеев Максим</t>
  </si>
  <si>
    <t>Михалёв Александр</t>
  </si>
  <si>
    <t>Киселёв Евгений</t>
  </si>
  <si>
    <t>ВА ВПВО №1</t>
  </si>
  <si>
    <t>ВА ВПВО №2</t>
  </si>
  <si>
    <t>Колякин Сергей</t>
  </si>
  <si>
    <t>14+10</t>
  </si>
  <si>
    <t>7+6</t>
  </si>
  <si>
    <t>16+15</t>
  </si>
  <si>
    <t>вес гирь 24,32 кг</t>
  </si>
  <si>
    <t>(Гири - 24 кг)</t>
  </si>
  <si>
    <t>(Гири - 32 кг)</t>
  </si>
  <si>
    <t>Калистратов Артем</t>
  </si>
  <si>
    <t>Снят врачом</t>
  </si>
  <si>
    <t>Ст.судья:      Корнеев М.В., 1 кат.</t>
  </si>
  <si>
    <t>Судья:      Чалая М.И.., 3 кат.</t>
  </si>
  <si>
    <t xml:space="preserve">    Главный судья:         Шванев В.Б., МК</t>
  </si>
  <si>
    <t xml:space="preserve">                                    Главный секретарь:                               Сергеев С.В., ВК</t>
  </si>
  <si>
    <t>Ст.судья:                       Гула Д.Л.,    1 кат.                               Ст.судья:              Иванов Е.А., 3 кат.</t>
  </si>
  <si>
    <t xml:space="preserve"> Шванев В.Б. Силкин В.Ю.</t>
  </si>
  <si>
    <t>Шабалин Роман</t>
  </si>
  <si>
    <t>Витебск, РБ</t>
  </si>
  <si>
    <t xml:space="preserve">               Главный судья:                      Шванев В.Б., МК                      Главный секретарь:                    Сергеев С.В., ВК</t>
  </si>
  <si>
    <t xml:space="preserve">                Главный судья:                      Шванев В.Б., МК                      Главный секретарь:                    Сергеев С.В., ВК</t>
  </si>
  <si>
    <t>Судья:                            Романов О.В.  3 кат.                           Судья:                   Филимонов В.   с/с</t>
  </si>
  <si>
    <t xml:space="preserve">Ст.судья:                       Михалев А.М., 1 кат.                           Ст.судья:              Калякин С, 1 кат.       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</si>
</sst>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289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/>
    <xf numFmtId="0" fontId="4" fillId="0" borderId="0" xfId="1" applyFont="1" applyBorder="1" applyAlignment="1"/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0" xfId="1" applyFont="1" applyBorder="1" applyAlignment="1"/>
    <xf numFmtId="0" fontId="8" fillId="0" borderId="0" xfId="1" applyFont="1" applyBorder="1" applyAlignment="1"/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1" xfId="0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0" fontId="4" fillId="0" borderId="9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1" fillId="0" borderId="0" xfId="0" applyFont="1"/>
    <xf numFmtId="0" fontId="5" fillId="0" borderId="4" xfId="1" applyFont="1" applyBorder="1" applyAlignment="1"/>
    <xf numFmtId="0" fontId="5" fillId="0" borderId="2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/>
    </xf>
    <xf numFmtId="0" fontId="5" fillId="0" borderId="10" xfId="2" applyFont="1" applyBorder="1" applyAlignment="1">
      <alignment horizontal="left"/>
    </xf>
    <xf numFmtId="0" fontId="10" fillId="0" borderId="10" xfId="1" applyFont="1" applyBorder="1" applyAlignment="1"/>
    <xf numFmtId="0" fontId="5" fillId="0" borderId="10" xfId="2" applyFont="1" applyBorder="1" applyAlignment="1"/>
    <xf numFmtId="0" fontId="10" fillId="0" borderId="17" xfId="1" applyFont="1" applyBorder="1" applyAlignment="1">
      <alignment horizontal="left"/>
    </xf>
    <xf numFmtId="0" fontId="12" fillId="0" borderId="17" xfId="1" applyFont="1" applyBorder="1" applyAlignment="1"/>
    <xf numFmtId="0" fontId="5" fillId="0" borderId="12" xfId="1" applyFont="1" applyBorder="1" applyAlignment="1"/>
    <xf numFmtId="0" fontId="5" fillId="0" borderId="13" xfId="1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center"/>
    </xf>
    <xf numFmtId="164" fontId="10" fillId="0" borderId="13" xfId="1" applyNumberFormat="1" applyFont="1" applyBorder="1" applyAlignment="1">
      <alignment horizontal="center"/>
    </xf>
    <xf numFmtId="0" fontId="5" fillId="0" borderId="13" xfId="2" applyNumberFormat="1" applyFont="1" applyFill="1" applyBorder="1" applyAlignment="1">
      <alignment horizontal="center"/>
    </xf>
    <xf numFmtId="0" fontId="10" fillId="0" borderId="14" xfId="1" applyFont="1" applyBorder="1" applyAlignment="1">
      <alignment horizontal="left"/>
    </xf>
    <xf numFmtId="0" fontId="5" fillId="0" borderId="16" xfId="2" applyFont="1" applyBorder="1" applyAlignment="1">
      <alignment horizontal="left"/>
    </xf>
    <xf numFmtId="0" fontId="5" fillId="0" borderId="4" xfId="2" applyFont="1" applyBorder="1" applyAlignment="1"/>
    <xf numFmtId="0" fontId="5" fillId="0" borderId="2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8" xfId="2" applyFont="1" applyBorder="1" applyAlignment="1">
      <alignment horizontal="left"/>
    </xf>
    <xf numFmtId="0" fontId="5" fillId="0" borderId="10" xfId="1" applyFont="1" applyBorder="1" applyAlignment="1"/>
    <xf numFmtId="0" fontId="5" fillId="0" borderId="13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2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1" fontId="10" fillId="0" borderId="13" xfId="1" applyNumberFormat="1" applyFont="1" applyBorder="1" applyAlignment="1">
      <alignment horizontal="center" vertical="center"/>
    </xf>
    <xf numFmtId="0" fontId="5" fillId="0" borderId="16" xfId="2" applyFont="1" applyFill="1" applyBorder="1" applyAlignment="1">
      <alignment horizontal="left"/>
    </xf>
    <xf numFmtId="0" fontId="10" fillId="0" borderId="17" xfId="1" applyFont="1" applyBorder="1" applyAlignment="1"/>
    <xf numFmtId="0" fontId="10" fillId="0" borderId="12" xfId="1" applyFont="1" applyBorder="1" applyAlignment="1"/>
    <xf numFmtId="0" fontId="10" fillId="0" borderId="2" xfId="1" applyFont="1" applyBorder="1" applyAlignment="1">
      <alignment horizontal="center"/>
    </xf>
    <xf numFmtId="0" fontId="5" fillId="0" borderId="13" xfId="2" applyFont="1" applyFill="1" applyBorder="1" applyAlignment="1">
      <alignment horizontal="center" vertical="center"/>
    </xf>
    <xf numFmtId="0" fontId="10" fillId="0" borderId="14" xfId="1" applyFont="1" applyBorder="1" applyAlignment="1"/>
    <xf numFmtId="0" fontId="10" fillId="0" borderId="10" xfId="1" applyFont="1" applyBorder="1" applyAlignment="1">
      <alignment horizontal="left"/>
    </xf>
    <xf numFmtId="0" fontId="10" fillId="0" borderId="2" xfId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/>
    </xf>
    <xf numFmtId="1" fontId="10" fillId="0" borderId="2" xfId="1" applyNumberFormat="1" applyFont="1" applyBorder="1" applyAlignment="1">
      <alignment horizontal="center" vertical="center"/>
    </xf>
    <xf numFmtId="0" fontId="5" fillId="0" borderId="33" xfId="1" applyFont="1" applyBorder="1" applyAlignment="1">
      <alignment horizontal="center"/>
    </xf>
    <xf numFmtId="0" fontId="5" fillId="0" borderId="17" xfId="2" applyFont="1" applyFill="1" applyBorder="1" applyAlignment="1"/>
    <xf numFmtId="0" fontId="5" fillId="0" borderId="12" xfId="2" applyFont="1" applyFill="1" applyBorder="1" applyAlignment="1"/>
    <xf numFmtId="0" fontId="5" fillId="0" borderId="13" xfId="2" applyNumberFormat="1" applyFont="1" applyFill="1" applyBorder="1" applyAlignment="1">
      <alignment horizontal="center" vertical="center"/>
    </xf>
    <xf numFmtId="164" fontId="5" fillId="0" borderId="13" xfId="2" applyNumberFormat="1" applyFont="1" applyFill="1" applyBorder="1" applyAlignment="1">
      <alignment horizontal="center" vertical="center"/>
    </xf>
    <xf numFmtId="1" fontId="5" fillId="0" borderId="13" xfId="2" applyNumberFormat="1" applyFont="1" applyFill="1" applyBorder="1" applyAlignment="1">
      <alignment horizontal="center" vertical="center"/>
    </xf>
    <xf numFmtId="0" fontId="5" fillId="0" borderId="14" xfId="2" applyFont="1" applyBorder="1" applyAlignment="1"/>
    <xf numFmtId="0" fontId="6" fillId="0" borderId="0" xfId="1" applyFont="1" applyBorder="1" applyAlignment="1">
      <alignment horizontal="center"/>
    </xf>
    <xf numFmtId="0" fontId="13" fillId="0" borderId="2" xfId="2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6" xfId="1" applyFont="1" applyBorder="1" applyAlignment="1"/>
    <xf numFmtId="0" fontId="5" fillId="0" borderId="2" xfId="2" applyFont="1" applyFill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8" xfId="1" applyFont="1" applyBorder="1" applyAlignment="1"/>
    <xf numFmtId="0" fontId="7" fillId="0" borderId="8" xfId="2" applyFont="1" applyBorder="1" applyAlignment="1">
      <alignment horizontal="left"/>
    </xf>
    <xf numFmtId="0" fontId="5" fillId="0" borderId="17" xfId="1" applyFont="1" applyBorder="1" applyAlignment="1"/>
    <xf numFmtId="0" fontId="5" fillId="0" borderId="13" xfId="2" applyFont="1" applyFill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1" fontId="5" fillId="0" borderId="13" xfId="1" applyNumberFormat="1" applyFont="1" applyBorder="1" applyAlignment="1">
      <alignment horizontal="center" vertical="center"/>
    </xf>
    <xf numFmtId="0" fontId="5" fillId="0" borderId="14" xfId="1" applyFont="1" applyBorder="1" applyAlignment="1"/>
    <xf numFmtId="0" fontId="10" fillId="0" borderId="3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/>
    <xf numFmtId="0" fontId="0" fillId="0" borderId="29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5" xfId="12" applyFont="1" applyBorder="1" applyAlignment="1"/>
    <xf numFmtId="0" fontId="5" fillId="0" borderId="0" xfId="12" applyFont="1"/>
    <xf numFmtId="0" fontId="5" fillId="0" borderId="28" xfId="10" applyFont="1" applyBorder="1" applyAlignment="1">
      <alignment horizontal="center"/>
    </xf>
    <xf numFmtId="0" fontId="5" fillId="0" borderId="6" xfId="0" applyFont="1" applyBorder="1"/>
    <xf numFmtId="0" fontId="5" fillId="0" borderId="40" xfId="14" applyFont="1" applyBorder="1" applyAlignment="1">
      <alignment horizontal="center" vertical="center"/>
    </xf>
    <xf numFmtId="0" fontId="10" fillId="0" borderId="0" xfId="0" applyFont="1"/>
    <xf numFmtId="0" fontId="5" fillId="0" borderId="40" xfId="10" applyFont="1" applyBorder="1" applyAlignment="1">
      <alignment horizontal="center" vertical="center"/>
    </xf>
    <xf numFmtId="0" fontId="5" fillId="0" borderId="40" xfId="10" applyFont="1" applyBorder="1" applyAlignment="1">
      <alignment horizontal="center" vertical="center" wrapText="1"/>
    </xf>
    <xf numFmtId="0" fontId="5" fillId="0" borderId="40" xfId="10" applyFont="1" applyFill="1" applyBorder="1" applyAlignment="1">
      <alignment horizontal="center" vertical="center" wrapText="1"/>
    </xf>
    <xf numFmtId="0" fontId="10" fillId="0" borderId="35" xfId="0" applyFont="1" applyBorder="1" applyAlignment="1"/>
    <xf numFmtId="2" fontId="5" fillId="0" borderId="28" xfId="12" applyNumberFormat="1" applyFont="1" applyBorder="1" applyAlignment="1">
      <alignment horizontal="center"/>
    </xf>
    <xf numFmtId="0" fontId="16" fillId="0" borderId="0" xfId="0" applyFont="1"/>
    <xf numFmtId="0" fontId="10" fillId="0" borderId="16" xfId="1" applyFont="1" applyBorder="1" applyAlignment="1"/>
    <xf numFmtId="0" fontId="10" fillId="0" borderId="4" xfId="1" applyFont="1" applyBorder="1" applyAlignment="1"/>
    <xf numFmtId="0" fontId="10" fillId="0" borderId="8" xfId="1" applyFont="1" applyBorder="1" applyAlignment="1"/>
    <xf numFmtId="0" fontId="5" fillId="0" borderId="16" xfId="1" applyFont="1" applyFill="1" applyBorder="1" applyAlignment="1"/>
    <xf numFmtId="0" fontId="5" fillId="0" borderId="13" xfId="2" applyFont="1" applyBorder="1" applyAlignment="1">
      <alignment horizontal="center" vertical="center"/>
    </xf>
    <xf numFmtId="0" fontId="4" fillId="0" borderId="44" xfId="1" applyFont="1" applyBorder="1" applyAlignment="1">
      <alignment horizontal="center"/>
    </xf>
    <xf numFmtId="0" fontId="5" fillId="0" borderId="46" xfId="2" applyFont="1" applyFill="1" applyBorder="1" applyAlignment="1"/>
    <xf numFmtId="0" fontId="5" fillId="0" borderId="47" xfId="2" applyFont="1" applyFill="1" applyBorder="1" applyAlignment="1"/>
    <xf numFmtId="0" fontId="5" fillId="0" borderId="48" xfId="2" applyNumberFormat="1" applyFont="1" applyFill="1" applyBorder="1" applyAlignment="1">
      <alignment horizontal="center" vertical="center"/>
    </xf>
    <xf numFmtId="0" fontId="10" fillId="0" borderId="48" xfId="1" applyFont="1" applyBorder="1" applyAlignment="1">
      <alignment horizontal="center"/>
    </xf>
    <xf numFmtId="0" fontId="5" fillId="0" borderId="48" xfId="2" applyFont="1" applyFill="1" applyBorder="1" applyAlignment="1">
      <alignment horizontal="center" vertical="center"/>
    </xf>
    <xf numFmtId="164" fontId="5" fillId="0" borderId="48" xfId="2" applyNumberFormat="1" applyFont="1" applyFill="1" applyBorder="1" applyAlignment="1">
      <alignment horizontal="center" vertical="center"/>
    </xf>
    <xf numFmtId="1" fontId="5" fillId="0" borderId="48" xfId="2" applyNumberFormat="1" applyFont="1" applyFill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48" xfId="1" applyFont="1" applyBorder="1" applyAlignment="1">
      <alignment horizontal="center"/>
    </xf>
    <xf numFmtId="0" fontId="5" fillId="0" borderId="48" xfId="2" applyNumberFormat="1" applyFont="1" applyFill="1" applyBorder="1" applyAlignment="1">
      <alignment horizontal="center"/>
    </xf>
    <xf numFmtId="0" fontId="5" fillId="0" borderId="46" xfId="1" applyFont="1" applyBorder="1" applyAlignment="1"/>
    <xf numFmtId="0" fontId="5" fillId="0" borderId="47" xfId="1" applyFont="1" applyBorder="1" applyAlignment="1"/>
    <xf numFmtId="0" fontId="5" fillId="0" borderId="48" xfId="2" applyFont="1" applyFill="1" applyBorder="1" applyAlignment="1">
      <alignment horizontal="center"/>
    </xf>
    <xf numFmtId="0" fontId="14" fillId="0" borderId="48" xfId="2" applyFont="1" applyFill="1" applyBorder="1" applyAlignment="1">
      <alignment horizontal="center" vertical="center"/>
    </xf>
    <xf numFmtId="164" fontId="5" fillId="0" borderId="48" xfId="1" applyNumberFormat="1" applyFont="1" applyBorder="1" applyAlignment="1">
      <alignment horizontal="center"/>
    </xf>
    <xf numFmtId="1" fontId="5" fillId="0" borderId="48" xfId="1" applyNumberFormat="1" applyFont="1" applyBorder="1" applyAlignment="1">
      <alignment horizontal="center" vertical="center"/>
    </xf>
    <xf numFmtId="0" fontId="5" fillId="0" borderId="49" xfId="14" applyFont="1" applyBorder="1" applyAlignment="1">
      <alignment horizontal="center" vertical="top"/>
    </xf>
    <xf numFmtId="0" fontId="5" fillId="0" borderId="50" xfId="14" applyFont="1" applyBorder="1" applyAlignment="1">
      <alignment horizontal="left" vertical="center"/>
    </xf>
    <xf numFmtId="0" fontId="5" fillId="0" borderId="50" xfId="14" applyFont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/>
    </xf>
    <xf numFmtId="0" fontId="5" fillId="0" borderId="50" xfId="14" applyFont="1" applyBorder="1" applyAlignment="1">
      <alignment horizontal="center"/>
    </xf>
    <xf numFmtId="0" fontId="10" fillId="0" borderId="50" xfId="15" applyFont="1" applyBorder="1" applyAlignment="1">
      <alignment horizontal="center"/>
    </xf>
    <xf numFmtId="0" fontId="10" fillId="0" borderId="51" xfId="0" applyFont="1" applyBorder="1" applyAlignment="1"/>
    <xf numFmtId="0" fontId="5" fillId="0" borderId="52" xfId="14" applyFont="1" applyBorder="1" applyAlignment="1">
      <alignment horizontal="center" vertical="top"/>
    </xf>
    <xf numFmtId="0" fontId="5" fillId="0" borderId="48" xfId="14" applyFont="1" applyBorder="1" applyAlignment="1">
      <alignment horizontal="left" vertical="center"/>
    </xf>
    <xf numFmtId="0" fontId="5" fillId="0" borderId="48" xfId="14" applyNumberFormat="1" applyFont="1" applyBorder="1" applyAlignment="1">
      <alignment horizontal="center" vertical="center" shrinkToFit="1"/>
    </xf>
    <xf numFmtId="2" fontId="5" fillId="0" borderId="48" xfId="0" applyNumberFormat="1" applyFont="1" applyBorder="1" applyAlignment="1">
      <alignment horizontal="center" vertical="center"/>
    </xf>
    <xf numFmtId="0" fontId="5" fillId="0" borderId="48" xfId="14" applyFont="1" applyBorder="1" applyAlignment="1">
      <alignment horizontal="center" vertical="center"/>
    </xf>
    <xf numFmtId="0" fontId="5" fillId="0" borderId="48" xfId="14" applyNumberFormat="1" applyFont="1" applyBorder="1" applyAlignment="1">
      <alignment horizontal="center" vertical="center"/>
    </xf>
    <xf numFmtId="2" fontId="5" fillId="0" borderId="48" xfId="0" applyNumberFormat="1" applyFont="1" applyFill="1" applyBorder="1" applyAlignment="1">
      <alignment horizontal="center" vertical="center"/>
    </xf>
    <xf numFmtId="0" fontId="5" fillId="0" borderId="53" xfId="14" applyFont="1" applyBorder="1" applyAlignment="1">
      <alignment horizontal="center" vertical="top"/>
    </xf>
    <xf numFmtId="0" fontId="5" fillId="0" borderId="41" xfId="14" applyFont="1" applyBorder="1" applyAlignment="1">
      <alignment vertical="center"/>
    </xf>
    <xf numFmtId="0" fontId="5" fillId="0" borderId="41" xfId="14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5" fillId="0" borderId="41" xfId="14" applyFont="1" applyBorder="1" applyAlignment="1">
      <alignment horizontal="center" vertical="center" shrinkToFit="1"/>
    </xf>
    <xf numFmtId="0" fontId="5" fillId="0" borderId="41" xfId="14" applyFont="1" applyBorder="1" applyAlignment="1">
      <alignment horizontal="center" vertical="center"/>
    </xf>
    <xf numFmtId="0" fontId="5" fillId="0" borderId="42" xfId="0" applyFont="1" applyBorder="1"/>
    <xf numFmtId="0" fontId="10" fillId="0" borderId="54" xfId="0" applyFont="1" applyBorder="1" applyAlignment="1"/>
    <xf numFmtId="0" fontId="5" fillId="0" borderId="51" xfId="0" applyFont="1" applyBorder="1"/>
    <xf numFmtId="0" fontId="10" fillId="0" borderId="55" xfId="0" applyFont="1" applyBorder="1" applyAlignment="1"/>
    <xf numFmtId="0" fontId="10" fillId="0" borderId="6" xfId="0" applyFont="1" applyBorder="1" applyAlignment="1"/>
    <xf numFmtId="0" fontId="9" fillId="0" borderId="0" xfId="0" applyFont="1"/>
    <xf numFmtId="0" fontId="5" fillId="0" borderId="59" xfId="1" applyFont="1" applyBorder="1" applyAlignment="1">
      <alignment horizontal="center" vertical="center"/>
    </xf>
    <xf numFmtId="0" fontId="5" fillId="0" borderId="62" xfId="2" applyFont="1" applyBorder="1" applyAlignment="1"/>
    <xf numFmtId="0" fontId="5" fillId="0" borderId="63" xfId="1" applyFont="1" applyBorder="1" applyAlignment="1">
      <alignment horizontal="center"/>
    </xf>
    <xf numFmtId="0" fontId="10" fillId="0" borderId="46" xfId="1" applyFont="1" applyBorder="1" applyAlignment="1"/>
    <xf numFmtId="0" fontId="10" fillId="0" borderId="47" xfId="1" applyFont="1" applyBorder="1" applyAlignment="1"/>
    <xf numFmtId="0" fontId="10" fillId="0" borderId="48" xfId="1" applyFont="1" applyBorder="1" applyAlignment="1">
      <alignment horizontal="center" vertical="center"/>
    </xf>
    <xf numFmtId="164" fontId="10" fillId="0" borderId="48" xfId="1" applyNumberFormat="1" applyFont="1" applyBorder="1" applyAlignment="1">
      <alignment horizontal="center"/>
    </xf>
    <xf numFmtId="1" fontId="10" fillId="0" borderId="48" xfId="1" applyNumberFormat="1" applyFont="1" applyBorder="1" applyAlignment="1">
      <alignment horizontal="center" vertical="center"/>
    </xf>
    <xf numFmtId="0" fontId="5" fillId="0" borderId="64" xfId="2" applyFont="1" applyFill="1" applyBorder="1" applyAlignment="1"/>
    <xf numFmtId="0" fontId="5" fillId="0" borderId="65" xfId="2" applyFont="1" applyFill="1" applyBorder="1" applyAlignment="1"/>
    <xf numFmtId="0" fontId="5" fillId="0" borderId="66" xfId="2" applyNumberFormat="1" applyFont="1" applyFill="1" applyBorder="1" applyAlignment="1">
      <alignment horizontal="center" vertical="center"/>
    </xf>
    <xf numFmtId="0" fontId="10" fillId="0" borderId="66" xfId="1" applyFont="1" applyBorder="1" applyAlignment="1">
      <alignment horizontal="center"/>
    </xf>
    <xf numFmtId="0" fontId="5" fillId="0" borderId="66" xfId="2" applyFont="1" applyFill="1" applyBorder="1" applyAlignment="1">
      <alignment horizontal="center" vertical="center"/>
    </xf>
    <xf numFmtId="164" fontId="5" fillId="0" borderId="66" xfId="2" applyNumberFormat="1" applyFont="1" applyFill="1" applyBorder="1" applyAlignment="1">
      <alignment horizontal="center" vertical="center"/>
    </xf>
    <xf numFmtId="1" fontId="5" fillId="0" borderId="66" xfId="2" applyNumberFormat="1" applyFont="1" applyFill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5" fillId="0" borderId="66" xfId="2" applyNumberFormat="1" applyFont="1" applyFill="1" applyBorder="1" applyAlignment="1">
      <alignment horizontal="center"/>
    </xf>
    <xf numFmtId="0" fontId="5" fillId="0" borderId="67" xfId="2" applyFont="1" applyBorder="1" applyAlignment="1"/>
    <xf numFmtId="0" fontId="10" fillId="0" borderId="64" xfId="1" applyFont="1" applyBorder="1" applyAlignment="1"/>
    <xf numFmtId="0" fontId="10" fillId="0" borderId="65" xfId="1" applyFont="1" applyBorder="1" applyAlignment="1"/>
    <xf numFmtId="0" fontId="10" fillId="0" borderId="66" xfId="1" applyFont="1" applyBorder="1" applyAlignment="1">
      <alignment horizontal="center" vertical="center"/>
    </xf>
    <xf numFmtId="164" fontId="10" fillId="0" borderId="66" xfId="1" applyNumberFormat="1" applyFont="1" applyBorder="1" applyAlignment="1">
      <alignment horizontal="center"/>
    </xf>
    <xf numFmtId="1" fontId="10" fillId="0" borderId="66" xfId="1" applyNumberFormat="1" applyFont="1" applyBorder="1" applyAlignment="1">
      <alignment horizontal="center" vertical="center"/>
    </xf>
    <xf numFmtId="0" fontId="10" fillId="0" borderId="67" xfId="1" applyFont="1" applyBorder="1" applyAlignment="1"/>
    <xf numFmtId="0" fontId="5" fillId="0" borderId="64" xfId="1" applyFont="1" applyBorder="1" applyAlignment="1"/>
    <xf numFmtId="0" fontId="5" fillId="0" borderId="65" xfId="1" applyFont="1" applyBorder="1" applyAlignment="1"/>
    <xf numFmtId="0" fontId="5" fillId="0" borderId="66" xfId="2" applyFont="1" applyFill="1" applyBorder="1" applyAlignment="1">
      <alignment horizontal="center"/>
    </xf>
    <xf numFmtId="164" fontId="5" fillId="0" borderId="66" xfId="1" applyNumberFormat="1" applyFont="1" applyBorder="1" applyAlignment="1">
      <alignment horizontal="center"/>
    </xf>
    <xf numFmtId="1" fontId="5" fillId="0" borderId="66" xfId="2" applyNumberFormat="1" applyFont="1" applyBorder="1" applyAlignment="1">
      <alignment horizontal="center" vertical="center"/>
    </xf>
    <xf numFmtId="0" fontId="5" fillId="0" borderId="66" xfId="1" applyFont="1" applyBorder="1" applyAlignment="1">
      <alignment horizontal="center"/>
    </xf>
    <xf numFmtId="0" fontId="5" fillId="0" borderId="67" xfId="1" applyFont="1" applyBorder="1" applyAlignment="1"/>
    <xf numFmtId="0" fontId="10" fillId="0" borderId="46" xfId="1" applyFont="1" applyBorder="1" applyAlignment="1">
      <alignment horizontal="left"/>
    </xf>
    <xf numFmtId="0" fontId="12" fillId="0" borderId="46" xfId="1" applyFont="1" applyBorder="1" applyAlignment="1"/>
    <xf numFmtId="0" fontId="5" fillId="0" borderId="48" xfId="1" applyNumberFormat="1" applyFont="1" applyBorder="1" applyAlignment="1">
      <alignment horizontal="center" vertical="center"/>
    </xf>
    <xf numFmtId="0" fontId="5" fillId="0" borderId="62" xfId="1" applyFont="1" applyBorder="1" applyAlignment="1"/>
    <xf numFmtId="0" fontId="5" fillId="0" borderId="46" xfId="2" applyFont="1" applyBorder="1" applyAlignment="1">
      <alignment horizontal="left"/>
    </xf>
    <xf numFmtId="0" fontId="5" fillId="0" borderId="46" xfId="2" applyFont="1" applyBorder="1" applyAlignment="1"/>
    <xf numFmtId="0" fontId="5" fillId="0" borderId="47" xfId="2" applyFont="1" applyBorder="1" applyAlignment="1"/>
    <xf numFmtId="0" fontId="5" fillId="0" borderId="48" xfId="2" applyNumberFormat="1" applyFont="1" applyBorder="1" applyAlignment="1">
      <alignment horizontal="center"/>
    </xf>
    <xf numFmtId="164" fontId="5" fillId="0" borderId="48" xfId="2" applyNumberFormat="1" applyFont="1" applyBorder="1" applyAlignment="1">
      <alignment horizontal="center"/>
    </xf>
    <xf numFmtId="1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/>
    </xf>
    <xf numFmtId="0" fontId="5" fillId="0" borderId="62" xfId="2" applyFont="1" applyFill="1" applyBorder="1" applyAlignment="1"/>
    <xf numFmtId="0" fontId="5" fillId="0" borderId="64" xfId="2" applyFont="1" applyBorder="1" applyAlignment="1"/>
    <xf numFmtId="0" fontId="5" fillId="0" borderId="46" xfId="1" applyFont="1" applyFill="1" applyBorder="1" applyAlignment="1"/>
    <xf numFmtId="0" fontId="10" fillId="0" borderId="46" xfId="1" applyFont="1" applyFill="1" applyBorder="1" applyAlignment="1">
      <alignment horizontal="left"/>
    </xf>
    <xf numFmtId="0" fontId="10" fillId="0" borderId="62" xfId="1" applyFont="1" applyBorder="1" applyAlignment="1"/>
    <xf numFmtId="0" fontId="5" fillId="0" borderId="46" xfId="2" applyFont="1" applyFill="1" applyBorder="1" applyAlignment="1">
      <alignment horizontal="left"/>
    </xf>
    <xf numFmtId="0" fontId="10" fillId="0" borderId="64" xfId="1" applyFont="1" applyBorder="1" applyAlignment="1">
      <alignment horizontal="left"/>
    </xf>
    <xf numFmtId="0" fontId="12" fillId="0" borderId="64" xfId="1" applyFont="1" applyBorder="1" applyAlignment="1"/>
    <xf numFmtId="0" fontId="5" fillId="0" borderId="66" xfId="1" applyNumberFormat="1" applyFont="1" applyBorder="1" applyAlignment="1">
      <alignment horizontal="center" vertical="center"/>
    </xf>
    <xf numFmtId="0" fontId="10" fillId="0" borderId="67" xfId="1" applyFont="1" applyBorder="1" applyAlignment="1">
      <alignment horizontal="left"/>
    </xf>
    <xf numFmtId="0" fontId="5" fillId="0" borderId="68" xfId="2" applyFont="1" applyFill="1" applyBorder="1" applyAlignment="1"/>
    <xf numFmtId="0" fontId="5" fillId="0" borderId="69" xfId="2" applyFont="1" applyFill="1" applyBorder="1" applyAlignment="1"/>
    <xf numFmtId="0" fontId="5" fillId="0" borderId="70" xfId="2" applyNumberFormat="1" applyFont="1" applyFill="1" applyBorder="1" applyAlignment="1">
      <alignment horizontal="center" vertical="center"/>
    </xf>
    <xf numFmtId="0" fontId="10" fillId="0" borderId="70" xfId="1" applyFont="1" applyBorder="1" applyAlignment="1">
      <alignment horizontal="center"/>
    </xf>
    <xf numFmtId="0" fontId="5" fillId="0" borderId="70" xfId="2" applyFont="1" applyFill="1" applyBorder="1" applyAlignment="1">
      <alignment horizontal="center" vertical="center"/>
    </xf>
    <xf numFmtId="164" fontId="5" fillId="0" borderId="70" xfId="2" applyNumberFormat="1" applyFont="1" applyFill="1" applyBorder="1" applyAlignment="1">
      <alignment horizontal="center" vertical="center"/>
    </xf>
    <xf numFmtId="1" fontId="5" fillId="0" borderId="70" xfId="2" applyNumberFormat="1" applyFont="1" applyFill="1" applyBorder="1" applyAlignment="1">
      <alignment horizontal="center" vertical="center"/>
    </xf>
    <xf numFmtId="0" fontId="5" fillId="0" borderId="62" xfId="2" applyFont="1" applyBorder="1" applyAlignment="1">
      <alignment horizontal="left"/>
    </xf>
    <xf numFmtId="0" fontId="5" fillId="0" borderId="71" xfId="2" applyFont="1" applyBorder="1" applyAlignment="1"/>
    <xf numFmtId="0" fontId="5" fillId="0" borderId="63" xfId="2" applyNumberFormat="1" applyFont="1" applyBorder="1" applyAlignment="1">
      <alignment horizontal="center"/>
    </xf>
    <xf numFmtId="0" fontId="5" fillId="0" borderId="63" xfId="2" applyFont="1" applyFill="1" applyBorder="1" applyAlignment="1">
      <alignment horizontal="center" vertical="center"/>
    </xf>
    <xf numFmtId="164" fontId="5" fillId="0" borderId="63" xfId="2" applyNumberFormat="1" applyFont="1" applyBorder="1" applyAlignment="1">
      <alignment horizontal="center"/>
    </xf>
    <xf numFmtId="1" fontId="5" fillId="0" borderId="63" xfId="2" applyNumberFormat="1" applyFont="1" applyBorder="1" applyAlignment="1">
      <alignment horizontal="center" vertical="center"/>
    </xf>
    <xf numFmtId="0" fontId="5" fillId="0" borderId="63" xfId="2" applyFont="1" applyBorder="1" applyAlignment="1">
      <alignment horizontal="center"/>
    </xf>
    <xf numFmtId="0" fontId="5" fillId="0" borderId="63" xfId="2" applyNumberFormat="1" applyFont="1" applyFill="1" applyBorder="1" applyAlignment="1">
      <alignment horizontal="center"/>
    </xf>
    <xf numFmtId="0" fontId="5" fillId="0" borderId="72" xfId="2" applyFont="1" applyBorder="1" applyAlignment="1">
      <alignment horizontal="left"/>
    </xf>
    <xf numFmtId="0" fontId="5" fillId="0" borderId="73" xfId="1" applyFont="1" applyBorder="1" applyAlignment="1">
      <alignment horizontal="center"/>
    </xf>
    <xf numFmtId="0" fontId="4" fillId="0" borderId="75" xfId="1" applyFont="1" applyBorder="1" applyAlignment="1">
      <alignment horizontal="center"/>
    </xf>
    <xf numFmtId="0" fontId="4" fillId="0" borderId="76" xfId="1" applyFont="1" applyBorder="1" applyAlignment="1">
      <alignment horizontal="center"/>
    </xf>
    <xf numFmtId="0" fontId="5" fillId="0" borderId="48" xfId="2" applyFont="1" applyFill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74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8" xfId="1" applyFont="1" applyBorder="1" applyAlignment="1">
      <alignment horizontal="center"/>
    </xf>
    <xf numFmtId="0" fontId="5" fillId="0" borderId="60" xfId="1" applyFont="1" applyBorder="1" applyAlignment="1">
      <alignment vertical="center" wrapText="1"/>
    </xf>
    <xf numFmtId="0" fontId="5" fillId="0" borderId="61" xfId="1" applyFont="1" applyBorder="1" applyAlignment="1">
      <alignment vertical="center" wrapText="1"/>
    </xf>
    <xf numFmtId="0" fontId="5" fillId="0" borderId="59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 textRotation="90" wrapText="1"/>
    </xf>
    <xf numFmtId="0" fontId="5" fillId="0" borderId="61" xfId="1" applyFont="1" applyBorder="1" applyAlignment="1">
      <alignment horizontal="center" vertical="center" textRotation="90" wrapText="1"/>
    </xf>
    <xf numFmtId="0" fontId="4" fillId="0" borderId="74" xfId="1" applyFont="1" applyBorder="1" applyAlignment="1">
      <alignment horizontal="center"/>
    </xf>
    <xf numFmtId="0" fontId="4" fillId="0" borderId="56" xfId="1" applyFont="1" applyBorder="1" applyAlignment="1">
      <alignment horizontal="center"/>
    </xf>
    <xf numFmtId="0" fontId="4" fillId="0" borderId="58" xfId="1" applyFont="1" applyBorder="1" applyAlignment="1">
      <alignment horizontal="center"/>
    </xf>
    <xf numFmtId="0" fontId="5" fillId="0" borderId="77" xfId="1" applyFont="1" applyBorder="1" applyAlignment="1"/>
    <xf numFmtId="0" fontId="0" fillId="0" borderId="17" xfId="0" applyBorder="1" applyAlignment="1"/>
    <xf numFmtId="0" fontId="0" fillId="0" borderId="12" xfId="0" applyBorder="1" applyAlignment="1"/>
    <xf numFmtId="0" fontId="5" fillId="0" borderId="4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horizontal="left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0" xfId="1" applyFont="1" applyBorder="1" applyAlignment="1">
      <alignment horizontal="center" vertical="center" textRotation="90" wrapText="1"/>
    </xf>
    <xf numFmtId="0" fontId="4" fillId="0" borderId="61" xfId="1" applyFont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15" xfId="15" applyFont="1" applyBorder="1" applyAlignment="1"/>
    <xf numFmtId="0" fontId="5" fillId="0" borderId="15" xfId="0" applyFont="1" applyBorder="1" applyAlignment="1"/>
    <xf numFmtId="0" fontId="4" fillId="0" borderId="40" xfId="1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8" applyFont="1" applyBorder="1" applyAlignment="1">
      <alignment horizontal="right"/>
    </xf>
    <xf numFmtId="0" fontId="5" fillId="0" borderId="39" xfId="8" applyFont="1" applyBorder="1" applyAlignment="1"/>
    <xf numFmtId="0" fontId="10" fillId="0" borderId="0" xfId="0" applyFont="1" applyAlignment="1"/>
    <xf numFmtId="0" fontId="16" fillId="0" borderId="0" xfId="0" applyFont="1" applyAlignment="1">
      <alignment horizontal="right"/>
    </xf>
    <xf numFmtId="0" fontId="0" fillId="0" borderId="0" xfId="0" applyAlignment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15" xfId="1" applyFont="1" applyBorder="1" applyAlignment="1">
      <alignment horizontal="right"/>
    </xf>
    <xf numFmtId="0" fontId="4" fillId="0" borderId="22" xfId="2" applyFont="1" applyBorder="1" applyAlignment="1">
      <alignment horizontal="center" vertical="center" textRotation="90"/>
    </xf>
    <xf numFmtId="0" fontId="4" fillId="0" borderId="24" xfId="2" applyFont="1" applyBorder="1" applyAlignment="1">
      <alignment horizontal="center" vertical="center" textRotation="90"/>
    </xf>
    <xf numFmtId="0" fontId="4" fillId="0" borderId="25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Normal="100" workbookViewId="0">
      <selection activeCell="W82" sqref="W82"/>
    </sheetView>
  </sheetViews>
  <sheetFormatPr defaultRowHeight="15"/>
  <cols>
    <col min="1" max="1" width="3.28515625" customWidth="1"/>
    <col min="2" max="2" width="7.85546875" customWidth="1"/>
    <col min="3" max="3" width="7.5703125" customWidth="1"/>
    <col min="4" max="4" width="5.42578125" customWidth="1"/>
    <col min="5" max="5" width="8.5703125" customWidth="1"/>
    <col min="6" max="6" width="6.42578125" customWidth="1"/>
    <col min="7" max="7" width="16.5703125" customWidth="1"/>
    <col min="8" max="8" width="8.5703125" customWidth="1"/>
    <col min="9" max="9" width="5.42578125" style="1" customWidth="1"/>
    <col min="10" max="10" width="6.85546875" customWidth="1"/>
    <col min="11" max="12" width="6.5703125" customWidth="1"/>
    <col min="14" max="14" width="7.28515625" style="1" customWidth="1"/>
    <col min="15" max="15" width="5" customWidth="1"/>
    <col min="16" max="16" width="7.140625" customWidth="1"/>
    <col min="17" max="17" width="19.28515625" customWidth="1"/>
  </cols>
  <sheetData>
    <row r="1" spans="1:18" ht="15.7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8" ht="15.75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8" ht="15.75">
      <c r="A3" s="266" t="s">
        <v>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8" ht="18.7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8" ht="18.75">
      <c r="A5" s="7"/>
      <c r="B5" s="7"/>
      <c r="C5" s="7"/>
      <c r="D5" s="266" t="s">
        <v>3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7"/>
    </row>
    <row r="6" spans="1:18" ht="18.75">
      <c r="A6" s="7"/>
      <c r="B6" s="7"/>
      <c r="C6" s="7"/>
      <c r="D6" s="266" t="s">
        <v>4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7"/>
    </row>
    <row r="7" spans="1:18" ht="15.75">
      <c r="A7" s="263" t="s">
        <v>5</v>
      </c>
      <c r="B7" s="263"/>
      <c r="C7" s="263"/>
      <c r="D7" s="263"/>
      <c r="E7" s="2"/>
      <c r="F7" s="6"/>
      <c r="G7" s="6"/>
      <c r="H7" s="6"/>
      <c r="I7" s="6"/>
      <c r="J7" s="6"/>
      <c r="K7" s="6"/>
      <c r="L7" s="6"/>
      <c r="M7" s="6"/>
      <c r="N7" s="71"/>
      <c r="O7" s="6"/>
      <c r="P7" s="262" t="s">
        <v>6</v>
      </c>
      <c r="Q7" s="262"/>
    </row>
    <row r="8" spans="1:18" ht="15.75">
      <c r="A8" s="263" t="s">
        <v>7</v>
      </c>
      <c r="B8" s="263"/>
      <c r="C8" s="3"/>
      <c r="D8" s="2"/>
      <c r="E8" s="2"/>
      <c r="F8" s="6"/>
      <c r="G8" s="6"/>
      <c r="H8" s="6"/>
      <c r="I8" s="6"/>
      <c r="J8" s="6"/>
      <c r="K8" s="6"/>
      <c r="L8" s="6"/>
      <c r="M8" s="6"/>
      <c r="N8" s="71"/>
      <c r="O8" s="5"/>
      <c r="P8" s="262" t="s">
        <v>8</v>
      </c>
      <c r="Q8" s="262"/>
    </row>
    <row r="9" spans="1:18" ht="15.75" thickBot="1">
      <c r="A9" s="2"/>
      <c r="B9" s="4"/>
      <c r="C9" s="2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  <c r="P9" s="16"/>
      <c r="Q9" s="16"/>
      <c r="R9" s="21"/>
    </row>
    <row r="10" spans="1:18" ht="15" customHeight="1" thickBot="1">
      <c r="A10" s="264" t="s">
        <v>10</v>
      </c>
      <c r="B10" s="245" t="s">
        <v>11</v>
      </c>
      <c r="C10" s="245"/>
      <c r="D10" s="245"/>
      <c r="E10" s="243" t="s">
        <v>12</v>
      </c>
      <c r="F10" s="245" t="s">
        <v>13</v>
      </c>
      <c r="G10" s="245" t="s">
        <v>14</v>
      </c>
      <c r="H10" s="245" t="s">
        <v>15</v>
      </c>
      <c r="I10" s="243" t="s">
        <v>40</v>
      </c>
      <c r="J10" s="245" t="s">
        <v>16</v>
      </c>
      <c r="K10" s="242" t="s">
        <v>17</v>
      </c>
      <c r="L10" s="242"/>
      <c r="M10" s="245" t="s">
        <v>18</v>
      </c>
      <c r="N10" s="246" t="s">
        <v>23</v>
      </c>
      <c r="O10" s="240" t="s">
        <v>19</v>
      </c>
      <c r="P10" s="245" t="s">
        <v>20</v>
      </c>
      <c r="Q10" s="245" t="s">
        <v>21</v>
      </c>
      <c r="R10" s="21"/>
    </row>
    <row r="11" spans="1:18" ht="27.75" customHeight="1" thickBot="1">
      <c r="A11" s="265"/>
      <c r="B11" s="245"/>
      <c r="C11" s="245"/>
      <c r="D11" s="245"/>
      <c r="E11" s="244"/>
      <c r="F11" s="245"/>
      <c r="G11" s="245"/>
      <c r="H11" s="245"/>
      <c r="I11" s="244"/>
      <c r="J11" s="245"/>
      <c r="K11" s="162" t="s">
        <v>22</v>
      </c>
      <c r="L11" s="162" t="s">
        <v>23</v>
      </c>
      <c r="M11" s="245"/>
      <c r="N11" s="247"/>
      <c r="O11" s="241"/>
      <c r="P11" s="245"/>
      <c r="Q11" s="245"/>
      <c r="R11" s="21"/>
    </row>
    <row r="12" spans="1:18" s="1" customFormat="1" ht="19.149999999999999" customHeight="1" thickBot="1">
      <c r="A12" s="248" t="s">
        <v>32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50"/>
      <c r="R12" s="21"/>
    </row>
    <row r="13" spans="1:18" ht="15.75" thickBot="1">
      <c r="A13" s="237" t="s">
        <v>9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21"/>
    </row>
    <row r="14" spans="1:18">
      <c r="A14" s="231">
        <v>1</v>
      </c>
      <c r="B14" s="36" t="s">
        <v>59</v>
      </c>
      <c r="C14" s="163"/>
      <c r="D14" s="37"/>
      <c r="E14" s="38">
        <v>1995</v>
      </c>
      <c r="F14" s="19" t="s">
        <v>60</v>
      </c>
      <c r="G14" s="51" t="s">
        <v>52</v>
      </c>
      <c r="H14" s="39">
        <v>60.7</v>
      </c>
      <c r="I14" s="79">
        <v>32</v>
      </c>
      <c r="J14" s="40">
        <v>70</v>
      </c>
      <c r="K14" s="40">
        <v>99</v>
      </c>
      <c r="L14" s="19">
        <f t="shared" ref="L14:L26" si="0">K14/2</f>
        <v>49.5</v>
      </c>
      <c r="M14" s="19">
        <f t="shared" ref="M14:M26" si="1">J14+L14</f>
        <v>119.5</v>
      </c>
      <c r="N14" s="164">
        <f>2*M14</f>
        <v>239</v>
      </c>
      <c r="O14" s="40">
        <v>20</v>
      </c>
      <c r="P14" s="24" t="s">
        <v>127</v>
      </c>
      <c r="Q14" s="41" t="s">
        <v>53</v>
      </c>
      <c r="R14" s="21"/>
    </row>
    <row r="15" spans="1:18">
      <c r="A15" s="17">
        <v>2</v>
      </c>
      <c r="B15" s="120" t="s">
        <v>78</v>
      </c>
      <c r="C15" s="120"/>
      <c r="D15" s="121"/>
      <c r="E15" s="122">
        <v>1997</v>
      </c>
      <c r="F15" s="123" t="s">
        <v>51</v>
      </c>
      <c r="G15" s="124" t="s">
        <v>52</v>
      </c>
      <c r="H15" s="125">
        <v>59.7</v>
      </c>
      <c r="I15" s="126">
        <v>16</v>
      </c>
      <c r="J15" s="127">
        <v>98</v>
      </c>
      <c r="K15" s="127">
        <v>206</v>
      </c>
      <c r="L15" s="19">
        <f t="shared" si="0"/>
        <v>103</v>
      </c>
      <c r="M15" s="19">
        <f t="shared" si="1"/>
        <v>201</v>
      </c>
      <c r="N15" s="128">
        <f>0.6*M15</f>
        <v>120.6</v>
      </c>
      <c r="O15" s="127">
        <v>18</v>
      </c>
      <c r="P15" s="129" t="s">
        <v>132</v>
      </c>
      <c r="Q15" s="27" t="s">
        <v>56</v>
      </c>
      <c r="R15" s="21"/>
    </row>
    <row r="16" spans="1:18" s="1" customFormat="1">
      <c r="A16" s="17">
        <v>3</v>
      </c>
      <c r="B16" s="120" t="s">
        <v>116</v>
      </c>
      <c r="C16" s="120"/>
      <c r="D16" s="121"/>
      <c r="E16" s="122">
        <v>2000</v>
      </c>
      <c r="F16" s="123" t="s">
        <v>66</v>
      </c>
      <c r="G16" s="124" t="s">
        <v>43</v>
      </c>
      <c r="H16" s="125">
        <v>60</v>
      </c>
      <c r="I16" s="126">
        <v>16</v>
      </c>
      <c r="J16" s="127">
        <v>101</v>
      </c>
      <c r="K16" s="127">
        <v>187</v>
      </c>
      <c r="L16" s="19">
        <f t="shared" si="0"/>
        <v>93.5</v>
      </c>
      <c r="M16" s="19">
        <f t="shared" si="1"/>
        <v>194.5</v>
      </c>
      <c r="N16" s="128">
        <f>0.6*M16</f>
        <v>116.69999999999999</v>
      </c>
      <c r="O16" s="127">
        <v>16</v>
      </c>
      <c r="P16" s="129" t="s">
        <v>66</v>
      </c>
      <c r="Q16" s="27" t="s">
        <v>71</v>
      </c>
      <c r="R16" s="21"/>
    </row>
    <row r="17" spans="1:18" s="1" customFormat="1">
      <c r="A17" s="17">
        <v>4</v>
      </c>
      <c r="B17" s="165" t="s">
        <v>64</v>
      </c>
      <c r="C17" s="165"/>
      <c r="D17" s="166"/>
      <c r="E17" s="123">
        <v>1996</v>
      </c>
      <c r="F17" s="167" t="s">
        <v>51</v>
      </c>
      <c r="G17" s="124" t="s">
        <v>52</v>
      </c>
      <c r="H17" s="168">
        <v>59.2</v>
      </c>
      <c r="I17" s="169">
        <v>32</v>
      </c>
      <c r="J17" s="123">
        <v>29</v>
      </c>
      <c r="K17" s="123">
        <v>57</v>
      </c>
      <c r="L17" s="19">
        <f t="shared" si="0"/>
        <v>28.5</v>
      </c>
      <c r="M17" s="19">
        <f t="shared" si="1"/>
        <v>57.5</v>
      </c>
      <c r="N17" s="128">
        <f>2*M17</f>
        <v>115</v>
      </c>
      <c r="O17" s="123">
        <v>15</v>
      </c>
      <c r="P17" s="129" t="s">
        <v>130</v>
      </c>
      <c r="Q17" s="26" t="s">
        <v>53</v>
      </c>
      <c r="R17" s="21"/>
    </row>
    <row r="18" spans="1:18">
      <c r="A18" s="17">
        <v>5</v>
      </c>
      <c r="B18" s="165" t="s">
        <v>65</v>
      </c>
      <c r="C18" s="165"/>
      <c r="D18" s="166"/>
      <c r="E18" s="123">
        <v>2002</v>
      </c>
      <c r="F18" s="167" t="s">
        <v>66</v>
      </c>
      <c r="G18" s="124" t="s">
        <v>67</v>
      </c>
      <c r="H18" s="168">
        <v>55.9</v>
      </c>
      <c r="I18" s="169">
        <v>16</v>
      </c>
      <c r="J18" s="123">
        <v>105</v>
      </c>
      <c r="K18" s="123">
        <v>130</v>
      </c>
      <c r="L18" s="19">
        <f t="shared" si="0"/>
        <v>65</v>
      </c>
      <c r="M18" s="19">
        <f t="shared" si="1"/>
        <v>170</v>
      </c>
      <c r="N18" s="128">
        <f>0.6*M18</f>
        <v>102</v>
      </c>
      <c r="O18" s="127">
        <v>14</v>
      </c>
      <c r="P18" s="129" t="s">
        <v>66</v>
      </c>
      <c r="Q18" s="26" t="s">
        <v>68</v>
      </c>
      <c r="R18" s="21"/>
    </row>
    <row r="19" spans="1:18" s="1" customFormat="1">
      <c r="A19" s="17">
        <v>6</v>
      </c>
      <c r="B19" s="120" t="s">
        <v>94</v>
      </c>
      <c r="C19" s="120"/>
      <c r="D19" s="121"/>
      <c r="E19" s="122">
        <v>1998</v>
      </c>
      <c r="F19" s="123" t="s">
        <v>51</v>
      </c>
      <c r="G19" s="124" t="s">
        <v>83</v>
      </c>
      <c r="H19" s="125">
        <v>62.8</v>
      </c>
      <c r="I19" s="126">
        <v>24</v>
      </c>
      <c r="J19" s="127">
        <v>50</v>
      </c>
      <c r="K19" s="127">
        <v>101</v>
      </c>
      <c r="L19" s="19">
        <f t="shared" si="0"/>
        <v>50.5</v>
      </c>
      <c r="M19" s="19">
        <f t="shared" si="1"/>
        <v>100.5</v>
      </c>
      <c r="N19" s="128">
        <f>1*M19</f>
        <v>100.5</v>
      </c>
      <c r="O19" s="123">
        <v>13</v>
      </c>
      <c r="P19" s="129" t="s">
        <v>133</v>
      </c>
      <c r="Q19" s="27" t="s">
        <v>84</v>
      </c>
      <c r="R19" s="21"/>
    </row>
    <row r="20" spans="1:18" s="1" customFormat="1">
      <c r="A20" s="17">
        <v>7</v>
      </c>
      <c r="B20" s="170" t="s">
        <v>119</v>
      </c>
      <c r="C20" s="170"/>
      <c r="D20" s="171"/>
      <c r="E20" s="172">
        <v>2001</v>
      </c>
      <c r="F20" s="173" t="s">
        <v>51</v>
      </c>
      <c r="G20" s="174" t="s">
        <v>120</v>
      </c>
      <c r="H20" s="175">
        <v>63</v>
      </c>
      <c r="I20" s="176">
        <v>16</v>
      </c>
      <c r="J20" s="177">
        <v>76</v>
      </c>
      <c r="K20" s="177">
        <v>106</v>
      </c>
      <c r="L20" s="19">
        <f t="shared" si="0"/>
        <v>53</v>
      </c>
      <c r="M20" s="19">
        <f t="shared" si="1"/>
        <v>129</v>
      </c>
      <c r="N20" s="128">
        <f>0.6*M20</f>
        <v>77.399999999999991</v>
      </c>
      <c r="O20" s="127">
        <v>12</v>
      </c>
      <c r="P20" s="178" t="s">
        <v>131</v>
      </c>
      <c r="Q20" s="179" t="s">
        <v>121</v>
      </c>
      <c r="R20" s="21"/>
    </row>
    <row r="21" spans="1:18" s="1" customFormat="1">
      <c r="A21" s="17">
        <v>8</v>
      </c>
      <c r="B21" s="170" t="s">
        <v>86</v>
      </c>
      <c r="C21" s="170"/>
      <c r="D21" s="171"/>
      <c r="E21" s="172">
        <v>2001</v>
      </c>
      <c r="F21" s="173" t="s">
        <v>51</v>
      </c>
      <c r="G21" s="174" t="s">
        <v>87</v>
      </c>
      <c r="H21" s="175">
        <v>60.7</v>
      </c>
      <c r="I21" s="176">
        <v>16</v>
      </c>
      <c r="J21" s="177">
        <v>40</v>
      </c>
      <c r="K21" s="177">
        <v>163</v>
      </c>
      <c r="L21" s="19">
        <f t="shared" si="0"/>
        <v>81.5</v>
      </c>
      <c r="M21" s="19">
        <f t="shared" si="1"/>
        <v>121.5</v>
      </c>
      <c r="N21" s="128">
        <f>0.6*M21</f>
        <v>72.899999999999991</v>
      </c>
      <c r="O21" s="123">
        <v>11</v>
      </c>
      <c r="P21" s="178" t="s">
        <v>131</v>
      </c>
      <c r="Q21" s="179" t="s">
        <v>88</v>
      </c>
      <c r="R21" s="21"/>
    </row>
    <row r="22" spans="1:18" s="1" customFormat="1">
      <c r="A22" s="17">
        <v>9</v>
      </c>
      <c r="B22" s="180" t="s">
        <v>69</v>
      </c>
      <c r="C22" s="180"/>
      <c r="D22" s="181"/>
      <c r="E22" s="173">
        <v>2001</v>
      </c>
      <c r="F22" s="182" t="s">
        <v>66</v>
      </c>
      <c r="G22" s="124" t="s">
        <v>67</v>
      </c>
      <c r="H22" s="183">
        <v>55.7</v>
      </c>
      <c r="I22" s="184">
        <v>24</v>
      </c>
      <c r="J22" s="173">
        <v>35</v>
      </c>
      <c r="K22" s="173">
        <v>52</v>
      </c>
      <c r="L22" s="19">
        <f t="shared" si="0"/>
        <v>26</v>
      </c>
      <c r="M22" s="19">
        <f t="shared" si="1"/>
        <v>61</v>
      </c>
      <c r="N22" s="128">
        <f>1*M22</f>
        <v>61</v>
      </c>
      <c r="O22" s="127">
        <v>10</v>
      </c>
      <c r="P22" s="178" t="s">
        <v>134</v>
      </c>
      <c r="Q22" s="185" t="s">
        <v>68</v>
      </c>
      <c r="R22" s="21"/>
    </row>
    <row r="23" spans="1:18" s="1" customFormat="1">
      <c r="A23" s="17">
        <v>10</v>
      </c>
      <c r="B23" s="186" t="s">
        <v>49</v>
      </c>
      <c r="C23" s="186"/>
      <c r="D23" s="187"/>
      <c r="E23" s="172">
        <v>1999</v>
      </c>
      <c r="F23" s="188">
        <v>1</v>
      </c>
      <c r="G23" s="124" t="s">
        <v>43</v>
      </c>
      <c r="H23" s="189">
        <v>50.9</v>
      </c>
      <c r="I23" s="190">
        <v>24</v>
      </c>
      <c r="J23" s="191">
        <v>40</v>
      </c>
      <c r="K23" s="191">
        <v>40</v>
      </c>
      <c r="L23" s="19">
        <f t="shared" si="0"/>
        <v>20</v>
      </c>
      <c r="M23" s="19">
        <f t="shared" si="1"/>
        <v>60</v>
      </c>
      <c r="N23" s="128">
        <f>1*M23</f>
        <v>60</v>
      </c>
      <c r="O23" s="123">
        <v>9</v>
      </c>
      <c r="P23" s="178" t="s">
        <v>134</v>
      </c>
      <c r="Q23" s="192" t="s">
        <v>44</v>
      </c>
      <c r="R23" s="21"/>
    </row>
    <row r="24" spans="1:18" s="1" customFormat="1">
      <c r="A24" s="17">
        <v>11</v>
      </c>
      <c r="B24" s="170" t="s">
        <v>100</v>
      </c>
      <c r="C24" s="170"/>
      <c r="D24" s="171"/>
      <c r="E24" s="172">
        <v>1998</v>
      </c>
      <c r="F24" s="173" t="s">
        <v>101</v>
      </c>
      <c r="G24" s="174" t="s">
        <v>43</v>
      </c>
      <c r="H24" s="175">
        <v>46.8</v>
      </c>
      <c r="I24" s="176">
        <v>16</v>
      </c>
      <c r="J24" s="177">
        <v>30</v>
      </c>
      <c r="K24" s="177">
        <v>35</v>
      </c>
      <c r="L24" s="19">
        <f t="shared" si="0"/>
        <v>17.5</v>
      </c>
      <c r="M24" s="19">
        <f t="shared" si="1"/>
        <v>47.5</v>
      </c>
      <c r="N24" s="128">
        <f>0.6*M24</f>
        <v>28.5</v>
      </c>
      <c r="O24" s="127">
        <v>8</v>
      </c>
      <c r="P24" s="178" t="s">
        <v>130</v>
      </c>
      <c r="Q24" s="179" t="s">
        <v>53</v>
      </c>
      <c r="R24" s="21"/>
    </row>
    <row r="25" spans="1:18">
      <c r="A25" s="17">
        <v>12</v>
      </c>
      <c r="B25" s="170" t="s">
        <v>111</v>
      </c>
      <c r="C25" s="170"/>
      <c r="D25" s="171"/>
      <c r="E25" s="172">
        <v>2000</v>
      </c>
      <c r="F25" s="173" t="s">
        <v>51</v>
      </c>
      <c r="G25" s="174" t="s">
        <v>109</v>
      </c>
      <c r="H25" s="175">
        <v>60</v>
      </c>
      <c r="I25" s="176">
        <v>16</v>
      </c>
      <c r="J25" s="177">
        <v>7</v>
      </c>
      <c r="K25" s="177">
        <v>57</v>
      </c>
      <c r="L25" s="19">
        <f t="shared" si="0"/>
        <v>28.5</v>
      </c>
      <c r="M25" s="19">
        <f t="shared" si="1"/>
        <v>35.5</v>
      </c>
      <c r="N25" s="128">
        <f>0.6*M25</f>
        <v>21.3</v>
      </c>
      <c r="O25" s="123">
        <v>7</v>
      </c>
      <c r="P25" s="178" t="s">
        <v>130</v>
      </c>
      <c r="Q25" s="179" t="s">
        <v>110</v>
      </c>
      <c r="R25" s="21"/>
    </row>
    <row r="26" spans="1:18" s="1" customFormat="1" ht="15.75" thickBot="1">
      <c r="A26" s="17">
        <v>13</v>
      </c>
      <c r="B26" s="28" t="s">
        <v>113</v>
      </c>
      <c r="C26" s="29"/>
      <c r="D26" s="30"/>
      <c r="E26" s="31">
        <v>2002</v>
      </c>
      <c r="F26" s="32" t="s">
        <v>51</v>
      </c>
      <c r="G26" s="50" t="s">
        <v>109</v>
      </c>
      <c r="H26" s="33">
        <v>56.7</v>
      </c>
      <c r="I26" s="53">
        <v>16</v>
      </c>
      <c r="J26" s="32">
        <v>0</v>
      </c>
      <c r="K26" s="32">
        <v>0</v>
      </c>
      <c r="L26" s="19">
        <f t="shared" si="0"/>
        <v>0</v>
      </c>
      <c r="M26" s="19">
        <f t="shared" si="1"/>
        <v>0</v>
      </c>
      <c r="N26" s="43">
        <f>0.6*M26</f>
        <v>0</v>
      </c>
      <c r="O26" s="127">
        <v>6</v>
      </c>
      <c r="P26" s="34" t="s">
        <v>130</v>
      </c>
      <c r="Q26" s="35" t="s">
        <v>110</v>
      </c>
      <c r="R26" s="21"/>
    </row>
    <row r="27" spans="1:18" s="1" customFormat="1" ht="15.75" thickBot="1">
      <c r="A27" s="237" t="s">
        <v>28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  <c r="R27" s="21"/>
    </row>
    <row r="28" spans="1:18" s="1" customFormat="1">
      <c r="A28" s="231">
        <v>1</v>
      </c>
      <c r="B28" s="36" t="s">
        <v>85</v>
      </c>
      <c r="C28" s="163"/>
      <c r="D28" s="37"/>
      <c r="E28" s="38">
        <v>1995</v>
      </c>
      <c r="F28" s="19" t="s">
        <v>60</v>
      </c>
      <c r="G28" s="51" t="s">
        <v>52</v>
      </c>
      <c r="H28" s="39">
        <v>68</v>
      </c>
      <c r="I28" s="52">
        <v>32</v>
      </c>
      <c r="J28" s="40">
        <v>50</v>
      </c>
      <c r="K28" s="40">
        <v>75</v>
      </c>
      <c r="L28" s="19">
        <f>K28/2</f>
        <v>37.5</v>
      </c>
      <c r="M28" s="19">
        <f>J28+L28</f>
        <v>87.5</v>
      </c>
      <c r="N28" s="164">
        <f>2*M28</f>
        <v>175</v>
      </c>
      <c r="O28" s="40">
        <v>20</v>
      </c>
      <c r="P28" s="23" t="s">
        <v>60</v>
      </c>
      <c r="Q28" s="41" t="s">
        <v>53</v>
      </c>
      <c r="R28" s="21"/>
    </row>
    <row r="29" spans="1:18" s="1" customFormat="1">
      <c r="A29" s="17">
        <v>2</v>
      </c>
      <c r="B29" s="165" t="s">
        <v>102</v>
      </c>
      <c r="C29" s="165"/>
      <c r="D29" s="166"/>
      <c r="E29" s="123">
        <v>1995</v>
      </c>
      <c r="F29" s="167" t="s">
        <v>60</v>
      </c>
      <c r="G29" s="124" t="s">
        <v>52</v>
      </c>
      <c r="H29" s="168">
        <v>68</v>
      </c>
      <c r="I29" s="169">
        <v>32</v>
      </c>
      <c r="J29" s="123">
        <v>50</v>
      </c>
      <c r="K29" s="123">
        <v>67</v>
      </c>
      <c r="L29" s="19">
        <f>K29/2</f>
        <v>33.5</v>
      </c>
      <c r="M29" s="19">
        <f>J29+L29</f>
        <v>83.5</v>
      </c>
      <c r="N29" s="128">
        <f>2*M29</f>
        <v>167</v>
      </c>
      <c r="O29" s="123">
        <v>18</v>
      </c>
      <c r="P29" s="122" t="s">
        <v>60</v>
      </c>
      <c r="Q29" s="26" t="s">
        <v>53</v>
      </c>
      <c r="R29" s="21"/>
    </row>
    <row r="30" spans="1:18" s="1" customFormat="1">
      <c r="A30" s="17">
        <v>3</v>
      </c>
      <c r="B30" s="120" t="s">
        <v>114</v>
      </c>
      <c r="C30" s="120"/>
      <c r="D30" s="121"/>
      <c r="E30" s="122">
        <v>2000</v>
      </c>
      <c r="F30" s="123" t="s">
        <v>51</v>
      </c>
      <c r="G30" s="124" t="s">
        <v>87</v>
      </c>
      <c r="H30" s="125">
        <v>68</v>
      </c>
      <c r="I30" s="126">
        <v>32</v>
      </c>
      <c r="J30" s="127">
        <v>50</v>
      </c>
      <c r="K30" s="127">
        <v>60</v>
      </c>
      <c r="L30" s="19">
        <f>K30/2</f>
        <v>30</v>
      </c>
      <c r="M30" s="19">
        <f>J30+L30</f>
        <v>80</v>
      </c>
      <c r="N30" s="128">
        <f>2*M30</f>
        <v>160</v>
      </c>
      <c r="O30" s="127">
        <v>16</v>
      </c>
      <c r="P30" s="122" t="s">
        <v>128</v>
      </c>
      <c r="Q30" s="27" t="s">
        <v>88</v>
      </c>
      <c r="R30" s="21"/>
    </row>
    <row r="31" spans="1:18" s="1" customFormat="1">
      <c r="A31" s="17">
        <v>4</v>
      </c>
      <c r="B31" s="193" t="s">
        <v>125</v>
      </c>
      <c r="C31" s="194"/>
      <c r="D31" s="131"/>
      <c r="E31" s="195">
        <v>2001</v>
      </c>
      <c r="F31" s="123" t="s">
        <v>66</v>
      </c>
      <c r="G31" s="167" t="s">
        <v>120</v>
      </c>
      <c r="H31" s="168">
        <v>65</v>
      </c>
      <c r="I31" s="169">
        <v>16</v>
      </c>
      <c r="J31" s="123">
        <v>76</v>
      </c>
      <c r="K31" s="123">
        <v>170</v>
      </c>
      <c r="L31" s="19">
        <f>K31/2</f>
        <v>85</v>
      </c>
      <c r="M31" s="19">
        <f>J31+L31</f>
        <v>161</v>
      </c>
      <c r="N31" s="128">
        <f>0.6*M31</f>
        <v>96.6</v>
      </c>
      <c r="O31" s="123">
        <v>15</v>
      </c>
      <c r="P31" s="129" t="s">
        <v>135</v>
      </c>
      <c r="Q31" s="60" t="s">
        <v>121</v>
      </c>
      <c r="R31" s="21"/>
    </row>
    <row r="32" spans="1:18" s="1" customFormat="1" ht="15.75" thickBot="1">
      <c r="A32" s="18">
        <v>5</v>
      </c>
      <c r="B32" s="82" t="s">
        <v>91</v>
      </c>
      <c r="C32" s="82"/>
      <c r="D32" s="30"/>
      <c r="E32" s="67">
        <v>2000</v>
      </c>
      <c r="F32" s="83" t="s">
        <v>51</v>
      </c>
      <c r="G32" s="58" t="s">
        <v>87</v>
      </c>
      <c r="H32" s="84">
        <v>63.6</v>
      </c>
      <c r="I32" s="85">
        <v>16</v>
      </c>
      <c r="J32" s="43">
        <v>59</v>
      </c>
      <c r="K32" s="43">
        <v>120</v>
      </c>
      <c r="L32" s="19">
        <f>K32/2</f>
        <v>60</v>
      </c>
      <c r="M32" s="19">
        <f>J32+L32</f>
        <v>119</v>
      </c>
      <c r="N32" s="43">
        <f>0.6*M32</f>
        <v>71.399999999999991</v>
      </c>
      <c r="O32" s="43">
        <v>14</v>
      </c>
      <c r="P32" s="34" t="s">
        <v>131</v>
      </c>
      <c r="Q32" s="86" t="s">
        <v>88</v>
      </c>
      <c r="R32" s="21"/>
    </row>
    <row r="33" spans="1:18" s="1" customFormat="1" ht="15.75" thickBot="1">
      <c r="A33" s="237" t="s">
        <v>25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9"/>
      <c r="R33" s="21"/>
    </row>
    <row r="34" spans="1:18" s="1" customFormat="1">
      <c r="A34" s="231">
        <v>1</v>
      </c>
      <c r="B34" s="36" t="s">
        <v>92</v>
      </c>
      <c r="C34" s="163"/>
      <c r="D34" s="37"/>
      <c r="E34" s="38">
        <v>1993</v>
      </c>
      <c r="F34" s="19" t="s">
        <v>46</v>
      </c>
      <c r="G34" s="124" t="s">
        <v>176</v>
      </c>
      <c r="H34" s="39">
        <v>72.7</v>
      </c>
      <c r="I34" s="52">
        <v>24</v>
      </c>
      <c r="J34" s="40">
        <v>145</v>
      </c>
      <c r="K34" s="40">
        <v>176</v>
      </c>
      <c r="L34" s="19">
        <f>K34/2</f>
        <v>88</v>
      </c>
      <c r="M34" s="19">
        <f>J34+L34</f>
        <v>233</v>
      </c>
      <c r="N34" s="128">
        <f>1*M34</f>
        <v>233</v>
      </c>
      <c r="O34" s="40">
        <v>20</v>
      </c>
      <c r="P34" s="24">
        <v>1</v>
      </c>
      <c r="Q34" s="41" t="s">
        <v>93</v>
      </c>
      <c r="R34" s="21"/>
    </row>
    <row r="35" spans="1:18" s="1" customFormat="1">
      <c r="A35" s="17">
        <v>2</v>
      </c>
      <c r="B35" s="120" t="s">
        <v>115</v>
      </c>
      <c r="C35" s="120"/>
      <c r="D35" s="121"/>
      <c r="E35" s="122">
        <v>1989</v>
      </c>
      <c r="F35" s="123" t="s">
        <v>46</v>
      </c>
      <c r="G35" s="124" t="s">
        <v>43</v>
      </c>
      <c r="H35" s="125">
        <v>72.7</v>
      </c>
      <c r="I35" s="126">
        <v>24</v>
      </c>
      <c r="J35" s="127">
        <v>136</v>
      </c>
      <c r="K35" s="127">
        <v>163</v>
      </c>
      <c r="L35" s="19">
        <f>K35/2</f>
        <v>81.5</v>
      </c>
      <c r="M35" s="19">
        <f>J35+L35</f>
        <v>217.5</v>
      </c>
      <c r="N35" s="128">
        <f>1*M35</f>
        <v>217.5</v>
      </c>
      <c r="O35" s="127">
        <v>18</v>
      </c>
      <c r="P35" s="129">
        <v>1</v>
      </c>
      <c r="Q35" s="27" t="s">
        <v>71</v>
      </c>
      <c r="R35" s="21"/>
    </row>
    <row r="36" spans="1:18" s="1" customFormat="1">
      <c r="A36" s="17">
        <v>3</v>
      </c>
      <c r="B36" s="165" t="s">
        <v>108</v>
      </c>
      <c r="C36" s="165"/>
      <c r="D36" s="166"/>
      <c r="E36" s="123">
        <v>1998</v>
      </c>
      <c r="F36" s="167">
        <v>1</v>
      </c>
      <c r="G36" s="124" t="s">
        <v>52</v>
      </c>
      <c r="H36" s="168">
        <v>73</v>
      </c>
      <c r="I36" s="169">
        <v>32</v>
      </c>
      <c r="J36" s="123">
        <v>59</v>
      </c>
      <c r="K36" s="123">
        <v>83</v>
      </c>
      <c r="L36" s="19">
        <f>K36/2</f>
        <v>41.5</v>
      </c>
      <c r="M36" s="19">
        <f>J36+L36</f>
        <v>100.5</v>
      </c>
      <c r="N36" s="191">
        <f>2*M36</f>
        <v>201</v>
      </c>
      <c r="O36" s="123">
        <v>16</v>
      </c>
      <c r="P36" s="129" t="s">
        <v>128</v>
      </c>
      <c r="Q36" s="26" t="s">
        <v>56</v>
      </c>
      <c r="R36" s="21"/>
    </row>
    <row r="37" spans="1:18" s="1" customFormat="1">
      <c r="A37" s="17">
        <v>4</v>
      </c>
      <c r="B37" s="130" t="s">
        <v>104</v>
      </c>
      <c r="C37" s="130"/>
      <c r="D37" s="131"/>
      <c r="E37" s="122">
        <v>1997</v>
      </c>
      <c r="F37" s="132" t="s">
        <v>51</v>
      </c>
      <c r="G37" s="124" t="s">
        <v>52</v>
      </c>
      <c r="H37" s="134">
        <v>71.8</v>
      </c>
      <c r="I37" s="135">
        <v>16</v>
      </c>
      <c r="J37" s="128">
        <v>94</v>
      </c>
      <c r="K37" s="128">
        <v>138</v>
      </c>
      <c r="L37" s="19">
        <f>K37/2</f>
        <v>69</v>
      </c>
      <c r="M37" s="19">
        <f>J37+L37</f>
        <v>163</v>
      </c>
      <c r="N37" s="128">
        <f>0.6*M37</f>
        <v>97.8</v>
      </c>
      <c r="O37" s="128">
        <v>15</v>
      </c>
      <c r="P37" s="129" t="s">
        <v>132</v>
      </c>
      <c r="Q37" s="42" t="s">
        <v>56</v>
      </c>
      <c r="R37" s="21"/>
    </row>
    <row r="38" spans="1:18" s="1" customFormat="1" ht="15.75" thickBot="1">
      <c r="A38" s="17"/>
      <c r="B38" s="251" t="s">
        <v>175</v>
      </c>
      <c r="C38" s="252"/>
      <c r="D38" s="253"/>
      <c r="E38" s="122">
        <v>2000</v>
      </c>
      <c r="F38" s="132">
        <v>1</v>
      </c>
      <c r="G38" s="124" t="s">
        <v>43</v>
      </c>
      <c r="H38" s="134">
        <v>72</v>
      </c>
      <c r="I38" s="135">
        <v>32</v>
      </c>
      <c r="J38" s="254" t="s">
        <v>168</v>
      </c>
      <c r="K38" s="255"/>
      <c r="L38" s="255"/>
      <c r="M38" s="255"/>
      <c r="N38" s="256"/>
      <c r="O38" s="255"/>
      <c r="P38" s="257"/>
      <c r="Q38" s="192" t="s">
        <v>44</v>
      </c>
      <c r="R38" s="21"/>
    </row>
    <row r="39" spans="1:18" s="1" customFormat="1" ht="15.75" thickBot="1">
      <c r="A39" s="237" t="s">
        <v>29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9"/>
      <c r="R39" s="21"/>
    </row>
    <row r="40" spans="1:18" s="1" customFormat="1">
      <c r="A40" s="231">
        <v>1</v>
      </c>
      <c r="B40" s="76" t="s">
        <v>75</v>
      </c>
      <c r="C40" s="196"/>
      <c r="D40" s="22"/>
      <c r="E40" s="23">
        <v>1978</v>
      </c>
      <c r="F40" s="77">
        <v>1</v>
      </c>
      <c r="G40" s="51" t="s">
        <v>76</v>
      </c>
      <c r="H40" s="78">
        <v>76.599999999999994</v>
      </c>
      <c r="I40" s="79">
        <v>32</v>
      </c>
      <c r="J40" s="19">
        <v>51</v>
      </c>
      <c r="K40" s="19">
        <v>85</v>
      </c>
      <c r="L40" s="19">
        <f>K40/2</f>
        <v>42.5</v>
      </c>
      <c r="M40" s="19">
        <f>J40+L40</f>
        <v>93.5</v>
      </c>
      <c r="N40" s="128">
        <f>2*M40</f>
        <v>187</v>
      </c>
      <c r="O40" s="19">
        <v>20</v>
      </c>
      <c r="P40" s="24" t="s">
        <v>130</v>
      </c>
      <c r="Q40" s="80" t="s">
        <v>71</v>
      </c>
      <c r="R40" s="21"/>
    </row>
    <row r="41" spans="1:18" s="1" customFormat="1">
      <c r="A41" s="17">
        <v>2</v>
      </c>
      <c r="B41" s="120" t="s">
        <v>106</v>
      </c>
      <c r="C41" s="120"/>
      <c r="D41" s="121"/>
      <c r="E41" s="122">
        <v>1989</v>
      </c>
      <c r="F41" s="123">
        <v>1</v>
      </c>
      <c r="G41" s="124" t="s">
        <v>107</v>
      </c>
      <c r="H41" s="125">
        <v>78</v>
      </c>
      <c r="I41" s="126">
        <v>24</v>
      </c>
      <c r="J41" s="127">
        <v>53</v>
      </c>
      <c r="K41" s="127">
        <v>208</v>
      </c>
      <c r="L41" s="19">
        <f>K41/2</f>
        <v>104</v>
      </c>
      <c r="M41" s="19">
        <f>J41+L41</f>
        <v>157</v>
      </c>
      <c r="N41" s="128">
        <f>1*M41</f>
        <v>157</v>
      </c>
      <c r="O41" s="127">
        <v>18</v>
      </c>
      <c r="P41" s="129">
        <v>1</v>
      </c>
      <c r="Q41" s="27" t="s">
        <v>84</v>
      </c>
      <c r="R41" s="21"/>
    </row>
    <row r="42" spans="1:18" s="1" customFormat="1">
      <c r="A42" s="17">
        <v>3</v>
      </c>
      <c r="B42" s="197" t="s">
        <v>61</v>
      </c>
      <c r="C42" s="198"/>
      <c r="D42" s="199"/>
      <c r="E42" s="200">
        <v>1997</v>
      </c>
      <c r="F42" s="128">
        <v>1</v>
      </c>
      <c r="G42" s="124" t="s">
        <v>52</v>
      </c>
      <c r="H42" s="201">
        <v>78</v>
      </c>
      <c r="I42" s="202">
        <v>32</v>
      </c>
      <c r="J42" s="203">
        <v>37</v>
      </c>
      <c r="K42" s="203">
        <v>50</v>
      </c>
      <c r="L42" s="19">
        <f>K42/2</f>
        <v>25</v>
      </c>
      <c r="M42" s="19">
        <f>J42+L42</f>
        <v>62</v>
      </c>
      <c r="N42" s="128">
        <f>2*M42</f>
        <v>124</v>
      </c>
      <c r="O42" s="203">
        <v>16</v>
      </c>
      <c r="P42" s="129" t="s">
        <v>130</v>
      </c>
      <c r="Q42" s="25" t="s">
        <v>53</v>
      </c>
      <c r="R42" s="21"/>
    </row>
    <row r="43" spans="1:18" s="1" customFormat="1" ht="15.75" thickBot="1">
      <c r="A43" s="17">
        <v>4</v>
      </c>
      <c r="B43" s="165" t="s">
        <v>81</v>
      </c>
      <c r="C43" s="165"/>
      <c r="D43" s="166"/>
      <c r="E43" s="123">
        <v>1997</v>
      </c>
      <c r="F43" s="167">
        <v>1</v>
      </c>
      <c r="G43" s="124" t="s">
        <v>43</v>
      </c>
      <c r="H43" s="168">
        <v>75.5</v>
      </c>
      <c r="I43" s="169">
        <v>24</v>
      </c>
      <c r="J43" s="123">
        <v>60</v>
      </c>
      <c r="K43" s="123">
        <v>118</v>
      </c>
      <c r="L43" s="19">
        <f>K43/2</f>
        <v>59</v>
      </c>
      <c r="M43" s="19">
        <f>J43+L43</f>
        <v>119</v>
      </c>
      <c r="N43" s="128">
        <f>1*M43</f>
        <v>119</v>
      </c>
      <c r="O43" s="123">
        <v>15</v>
      </c>
      <c r="P43" s="129">
        <v>2</v>
      </c>
      <c r="Q43" s="26" t="s">
        <v>71</v>
      </c>
      <c r="R43" s="21"/>
    </row>
    <row r="44" spans="1:18" s="1" customFormat="1" ht="15.75" thickBot="1">
      <c r="A44" s="237" t="s">
        <v>26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9"/>
      <c r="R44" s="21"/>
    </row>
    <row r="45" spans="1:18" s="1" customFormat="1">
      <c r="A45" s="231">
        <v>1</v>
      </c>
      <c r="B45" s="54" t="s">
        <v>70</v>
      </c>
      <c r="C45" s="204"/>
      <c r="D45" s="37"/>
      <c r="E45" s="38">
        <v>1987</v>
      </c>
      <c r="F45" s="19" t="s">
        <v>46</v>
      </c>
      <c r="G45" s="51" t="s">
        <v>52</v>
      </c>
      <c r="H45" s="39">
        <v>79.099999999999994</v>
      </c>
      <c r="I45" s="52">
        <v>32</v>
      </c>
      <c r="J45" s="57">
        <v>77</v>
      </c>
      <c r="K45" s="57">
        <v>100</v>
      </c>
      <c r="L45" s="19">
        <f t="shared" ref="L45:L52" si="2">K45/2</f>
        <v>50</v>
      </c>
      <c r="M45" s="19">
        <f t="shared" ref="M45:M52" si="3">J45+L45</f>
        <v>127</v>
      </c>
      <c r="N45" s="128">
        <f>2*M45</f>
        <v>254</v>
      </c>
      <c r="O45" s="57">
        <v>20</v>
      </c>
      <c r="P45" s="24" t="s">
        <v>60</v>
      </c>
      <c r="Q45" s="41" t="s">
        <v>71</v>
      </c>
      <c r="R45" s="21"/>
    </row>
    <row r="46" spans="1:18" s="1" customFormat="1">
      <c r="A46" s="17">
        <v>2</v>
      </c>
      <c r="B46" s="197" t="s">
        <v>50</v>
      </c>
      <c r="C46" s="205"/>
      <c r="D46" s="199"/>
      <c r="E46" s="200">
        <v>1993</v>
      </c>
      <c r="F46" s="128" t="s">
        <v>51</v>
      </c>
      <c r="G46" s="124" t="s">
        <v>52</v>
      </c>
      <c r="H46" s="201">
        <v>82.8</v>
      </c>
      <c r="I46" s="202">
        <v>32</v>
      </c>
      <c r="J46" s="203">
        <v>70</v>
      </c>
      <c r="K46" s="203">
        <v>84</v>
      </c>
      <c r="L46" s="19">
        <f t="shared" si="2"/>
        <v>42</v>
      </c>
      <c r="M46" s="19">
        <f t="shared" si="3"/>
        <v>112</v>
      </c>
      <c r="N46" s="128">
        <f>2*M46</f>
        <v>224</v>
      </c>
      <c r="O46" s="203">
        <v>18</v>
      </c>
      <c r="P46" s="129" t="s">
        <v>128</v>
      </c>
      <c r="Q46" s="25" t="s">
        <v>53</v>
      </c>
      <c r="R46" s="21"/>
    </row>
    <row r="47" spans="1:18" s="1" customFormat="1">
      <c r="A47" s="17">
        <v>3</v>
      </c>
      <c r="B47" s="117" t="s">
        <v>126</v>
      </c>
      <c r="C47" s="206"/>
      <c r="D47" s="22"/>
      <c r="E47" s="23">
        <v>1959</v>
      </c>
      <c r="F47" s="77">
        <v>1</v>
      </c>
      <c r="G47" s="124" t="s">
        <v>176</v>
      </c>
      <c r="H47" s="78">
        <v>84</v>
      </c>
      <c r="I47" s="79">
        <v>16</v>
      </c>
      <c r="J47" s="127">
        <v>160</v>
      </c>
      <c r="K47" s="127">
        <v>216</v>
      </c>
      <c r="L47" s="19">
        <f t="shared" si="2"/>
        <v>108</v>
      </c>
      <c r="M47" s="19">
        <f t="shared" si="3"/>
        <v>268</v>
      </c>
      <c r="N47" s="128">
        <f>0.6*M47</f>
        <v>160.79999999999998</v>
      </c>
      <c r="O47" s="127">
        <v>16</v>
      </c>
      <c r="P47" s="129" t="s">
        <v>66</v>
      </c>
      <c r="Q47" s="80" t="s">
        <v>93</v>
      </c>
      <c r="R47" s="21"/>
    </row>
    <row r="48" spans="1:18" s="1" customFormat="1">
      <c r="A48" s="17">
        <v>4</v>
      </c>
      <c r="B48" s="206" t="s">
        <v>96</v>
      </c>
      <c r="C48" s="130"/>
      <c r="D48" s="131"/>
      <c r="E48" s="122">
        <v>1995</v>
      </c>
      <c r="F48" s="132" t="s">
        <v>51</v>
      </c>
      <c r="G48" s="124" t="s">
        <v>52</v>
      </c>
      <c r="H48" s="134">
        <v>80.7</v>
      </c>
      <c r="I48" s="135">
        <v>24</v>
      </c>
      <c r="J48" s="123">
        <v>101</v>
      </c>
      <c r="K48" s="123">
        <v>111</v>
      </c>
      <c r="L48" s="19">
        <f t="shared" si="2"/>
        <v>55.5</v>
      </c>
      <c r="M48" s="19">
        <f t="shared" si="3"/>
        <v>156.5</v>
      </c>
      <c r="N48" s="128">
        <f>1*M48</f>
        <v>156.5</v>
      </c>
      <c r="O48" s="123">
        <v>15</v>
      </c>
      <c r="P48" s="129" t="s">
        <v>133</v>
      </c>
      <c r="Q48" s="42" t="s">
        <v>56</v>
      </c>
      <c r="R48" s="21"/>
    </row>
    <row r="49" spans="1:18" s="1" customFormat="1">
      <c r="A49" s="17">
        <v>5</v>
      </c>
      <c r="B49" s="206" t="s">
        <v>72</v>
      </c>
      <c r="C49" s="206"/>
      <c r="D49" s="131"/>
      <c r="E49" s="122">
        <v>1995</v>
      </c>
      <c r="F49" s="132" t="s">
        <v>51</v>
      </c>
      <c r="G49" s="124" t="s">
        <v>52</v>
      </c>
      <c r="H49" s="134">
        <v>80.8</v>
      </c>
      <c r="I49" s="135">
        <v>24</v>
      </c>
      <c r="J49" s="177">
        <v>78</v>
      </c>
      <c r="K49" s="177">
        <v>135</v>
      </c>
      <c r="L49" s="19">
        <f t="shared" si="2"/>
        <v>67.5</v>
      </c>
      <c r="M49" s="19">
        <f t="shared" si="3"/>
        <v>145.5</v>
      </c>
      <c r="N49" s="191">
        <f>1*M49</f>
        <v>145.5</v>
      </c>
      <c r="O49" s="127">
        <v>14</v>
      </c>
      <c r="P49" s="178" t="s">
        <v>133</v>
      </c>
      <c r="Q49" s="42" t="s">
        <v>56</v>
      </c>
      <c r="R49" s="21"/>
    </row>
    <row r="50" spans="1:18" s="1" customFormat="1">
      <c r="A50" s="17">
        <v>6</v>
      </c>
      <c r="B50" s="206" t="s">
        <v>103</v>
      </c>
      <c r="C50" s="206"/>
      <c r="D50" s="131"/>
      <c r="E50" s="122">
        <v>1997</v>
      </c>
      <c r="F50" s="132" t="s">
        <v>51</v>
      </c>
      <c r="G50" s="124" t="s">
        <v>43</v>
      </c>
      <c r="H50" s="134">
        <v>84.7</v>
      </c>
      <c r="I50" s="135">
        <v>24</v>
      </c>
      <c r="J50" s="177">
        <v>68</v>
      </c>
      <c r="K50" s="177">
        <v>98</v>
      </c>
      <c r="L50" s="19">
        <f t="shared" si="2"/>
        <v>49</v>
      </c>
      <c r="M50" s="19">
        <f t="shared" si="3"/>
        <v>117</v>
      </c>
      <c r="N50" s="191">
        <f>1*M50</f>
        <v>117</v>
      </c>
      <c r="O50" s="123">
        <v>13</v>
      </c>
      <c r="P50" s="178" t="s">
        <v>136</v>
      </c>
      <c r="Q50" s="42" t="s">
        <v>56</v>
      </c>
      <c r="R50" s="21"/>
    </row>
    <row r="51" spans="1:18" s="1" customFormat="1">
      <c r="A51" s="17">
        <v>7</v>
      </c>
      <c r="B51" s="206" t="s">
        <v>77</v>
      </c>
      <c r="C51" s="206"/>
      <c r="D51" s="131"/>
      <c r="E51" s="122">
        <v>1997</v>
      </c>
      <c r="F51" s="132">
        <v>1</v>
      </c>
      <c r="G51" s="124" t="s">
        <v>52</v>
      </c>
      <c r="H51" s="134">
        <v>83.7</v>
      </c>
      <c r="I51" s="135">
        <v>32</v>
      </c>
      <c r="J51" s="191">
        <v>23</v>
      </c>
      <c r="K51" s="191">
        <v>70</v>
      </c>
      <c r="L51" s="19">
        <f t="shared" si="2"/>
        <v>35</v>
      </c>
      <c r="M51" s="19">
        <f t="shared" si="3"/>
        <v>58</v>
      </c>
      <c r="N51" s="128">
        <f>2*M51</f>
        <v>116</v>
      </c>
      <c r="O51" s="127">
        <v>12</v>
      </c>
      <c r="P51" s="178" t="s">
        <v>130</v>
      </c>
      <c r="Q51" s="42" t="s">
        <v>53</v>
      </c>
      <c r="R51" s="21"/>
    </row>
    <row r="52" spans="1:18" s="1" customFormat="1" ht="15.75" thickBot="1">
      <c r="A52" s="17">
        <v>8</v>
      </c>
      <c r="B52" s="206" t="s">
        <v>151</v>
      </c>
      <c r="C52" s="206"/>
      <c r="D52" s="131"/>
      <c r="E52" s="122">
        <v>1977</v>
      </c>
      <c r="F52" s="132" t="s">
        <v>51</v>
      </c>
      <c r="G52" s="124" t="s">
        <v>47</v>
      </c>
      <c r="H52" s="134">
        <v>83.5</v>
      </c>
      <c r="I52" s="135">
        <v>24</v>
      </c>
      <c r="J52" s="118">
        <v>32</v>
      </c>
      <c r="K52" s="118">
        <v>83</v>
      </c>
      <c r="L52" s="19">
        <f t="shared" si="2"/>
        <v>41.5</v>
      </c>
      <c r="M52" s="19">
        <f t="shared" si="3"/>
        <v>73.5</v>
      </c>
      <c r="N52" s="128">
        <f>1*M52</f>
        <v>73.5</v>
      </c>
      <c r="O52" s="123">
        <v>11</v>
      </c>
      <c r="P52" s="34" t="s">
        <v>130</v>
      </c>
      <c r="Q52" s="42" t="s">
        <v>80</v>
      </c>
      <c r="R52" s="21"/>
    </row>
    <row r="53" spans="1:18" s="1" customFormat="1" ht="15.75" thickBot="1">
      <c r="A53" s="237" t="s">
        <v>30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9"/>
      <c r="R53" s="21"/>
    </row>
    <row r="54" spans="1:18" s="1" customFormat="1">
      <c r="A54" s="231">
        <v>1</v>
      </c>
      <c r="B54" s="36" t="s">
        <v>54</v>
      </c>
      <c r="C54" s="163"/>
      <c r="D54" s="37"/>
      <c r="E54" s="38">
        <v>1995</v>
      </c>
      <c r="F54" s="19">
        <v>1</v>
      </c>
      <c r="G54" s="51" t="s">
        <v>52</v>
      </c>
      <c r="H54" s="39">
        <v>87.2</v>
      </c>
      <c r="I54" s="52">
        <v>32</v>
      </c>
      <c r="J54" s="40">
        <v>72</v>
      </c>
      <c r="K54" s="40">
        <v>84</v>
      </c>
      <c r="L54" s="19">
        <f t="shared" ref="L54:L60" si="4">K54/2</f>
        <v>42</v>
      </c>
      <c r="M54" s="19">
        <f t="shared" ref="M54:M60" si="5">J54+L54</f>
        <v>114</v>
      </c>
      <c r="N54" s="128">
        <f>2*M54</f>
        <v>228</v>
      </c>
      <c r="O54" s="40">
        <v>20</v>
      </c>
      <c r="P54" s="24" t="s">
        <v>130</v>
      </c>
      <c r="Q54" s="41" t="s">
        <v>53</v>
      </c>
      <c r="R54" s="21"/>
    </row>
    <row r="55" spans="1:18" s="1" customFormat="1">
      <c r="A55" s="17">
        <v>2</v>
      </c>
      <c r="B55" s="165" t="s">
        <v>57</v>
      </c>
      <c r="C55" s="165"/>
      <c r="D55" s="166"/>
      <c r="E55" s="123">
        <v>1994</v>
      </c>
      <c r="F55" s="167">
        <v>1</v>
      </c>
      <c r="G55" s="124" t="s">
        <v>52</v>
      </c>
      <c r="H55" s="168">
        <v>93.8</v>
      </c>
      <c r="I55" s="169">
        <v>32</v>
      </c>
      <c r="J55" s="123">
        <v>68</v>
      </c>
      <c r="K55" s="123">
        <v>69</v>
      </c>
      <c r="L55" s="19">
        <f t="shared" si="4"/>
        <v>34.5</v>
      </c>
      <c r="M55" s="19">
        <f t="shared" si="5"/>
        <v>102.5</v>
      </c>
      <c r="N55" s="128">
        <f>2*M55</f>
        <v>205</v>
      </c>
      <c r="O55" s="123">
        <v>18</v>
      </c>
      <c r="P55" s="129" t="s">
        <v>130</v>
      </c>
      <c r="Q55" s="26" t="s">
        <v>53</v>
      </c>
      <c r="R55" s="21"/>
    </row>
    <row r="56" spans="1:18" s="1" customFormat="1">
      <c r="A56" s="17">
        <v>3</v>
      </c>
      <c r="B56" s="207" t="s">
        <v>124</v>
      </c>
      <c r="C56" s="194"/>
      <c r="D56" s="131"/>
      <c r="E56" s="195">
        <v>1997</v>
      </c>
      <c r="F56" s="123" t="s">
        <v>51</v>
      </c>
      <c r="G56" s="167" t="s">
        <v>120</v>
      </c>
      <c r="H56" s="168">
        <v>88.6</v>
      </c>
      <c r="I56" s="169">
        <v>16</v>
      </c>
      <c r="J56" s="123">
        <v>102</v>
      </c>
      <c r="K56" s="123">
        <v>212</v>
      </c>
      <c r="L56" s="19">
        <f t="shared" si="4"/>
        <v>106</v>
      </c>
      <c r="M56" s="19">
        <f t="shared" si="5"/>
        <v>208</v>
      </c>
      <c r="N56" s="128">
        <f>0.6*M56</f>
        <v>124.8</v>
      </c>
      <c r="O56" s="123">
        <v>16</v>
      </c>
      <c r="P56" s="129" t="s">
        <v>132</v>
      </c>
      <c r="Q56" s="60" t="s">
        <v>121</v>
      </c>
      <c r="R56" s="21"/>
    </row>
    <row r="57" spans="1:18" s="1" customFormat="1">
      <c r="A57" s="17">
        <v>4</v>
      </c>
      <c r="B57" s="130" t="s">
        <v>55</v>
      </c>
      <c r="C57" s="130"/>
      <c r="D57" s="131"/>
      <c r="E57" s="122">
        <v>1996</v>
      </c>
      <c r="F57" s="132" t="s">
        <v>51</v>
      </c>
      <c r="G57" s="124" t="s">
        <v>52</v>
      </c>
      <c r="H57" s="134">
        <v>87.5</v>
      </c>
      <c r="I57" s="135">
        <v>24</v>
      </c>
      <c r="J57" s="128">
        <v>65</v>
      </c>
      <c r="K57" s="128">
        <v>103</v>
      </c>
      <c r="L57" s="19">
        <f t="shared" si="4"/>
        <v>51.5</v>
      </c>
      <c r="M57" s="19">
        <f t="shared" si="5"/>
        <v>116.5</v>
      </c>
      <c r="N57" s="128">
        <f>1*M57</f>
        <v>116.5</v>
      </c>
      <c r="O57" s="128">
        <v>15</v>
      </c>
      <c r="P57" s="129" t="s">
        <v>134</v>
      </c>
      <c r="Q57" s="42" t="s">
        <v>56</v>
      </c>
      <c r="R57" s="21"/>
    </row>
    <row r="58" spans="1:18" s="1" customFormat="1">
      <c r="A58" s="17">
        <v>5</v>
      </c>
      <c r="B58" s="165" t="s">
        <v>74</v>
      </c>
      <c r="C58" s="165"/>
      <c r="D58" s="166"/>
      <c r="E58" s="123">
        <v>1998</v>
      </c>
      <c r="F58" s="167" t="s">
        <v>51</v>
      </c>
      <c r="G58" s="124" t="s">
        <v>52</v>
      </c>
      <c r="H58" s="168">
        <v>87.5</v>
      </c>
      <c r="I58" s="169">
        <v>24</v>
      </c>
      <c r="J58" s="123">
        <v>65</v>
      </c>
      <c r="K58" s="123">
        <v>80</v>
      </c>
      <c r="L58" s="19">
        <f t="shared" si="4"/>
        <v>40</v>
      </c>
      <c r="M58" s="19">
        <f t="shared" si="5"/>
        <v>105</v>
      </c>
      <c r="N58" s="128">
        <f>1*M58</f>
        <v>105</v>
      </c>
      <c r="O58" s="123">
        <v>14</v>
      </c>
      <c r="P58" s="129" t="s">
        <v>134</v>
      </c>
      <c r="Q58" s="26" t="s">
        <v>56</v>
      </c>
      <c r="R58" s="21"/>
    </row>
    <row r="59" spans="1:18" s="1" customFormat="1">
      <c r="A59" s="17">
        <v>6</v>
      </c>
      <c r="B59" s="165" t="s">
        <v>58</v>
      </c>
      <c r="C59" s="165"/>
      <c r="D59" s="166"/>
      <c r="E59" s="123">
        <v>1996</v>
      </c>
      <c r="F59" s="167" t="s">
        <v>51</v>
      </c>
      <c r="G59" s="124" t="s">
        <v>52</v>
      </c>
      <c r="H59" s="168">
        <v>90.7</v>
      </c>
      <c r="I59" s="169">
        <v>24</v>
      </c>
      <c r="J59" s="123">
        <v>45</v>
      </c>
      <c r="K59" s="123">
        <v>111</v>
      </c>
      <c r="L59" s="19">
        <f t="shared" si="4"/>
        <v>55.5</v>
      </c>
      <c r="M59" s="19">
        <f t="shared" si="5"/>
        <v>100.5</v>
      </c>
      <c r="N59" s="191">
        <f>1*M59</f>
        <v>100.5</v>
      </c>
      <c r="O59" s="128">
        <v>13</v>
      </c>
      <c r="P59" s="129" t="s">
        <v>134</v>
      </c>
      <c r="Q59" s="26" t="s">
        <v>56</v>
      </c>
      <c r="R59" s="21"/>
    </row>
    <row r="60" spans="1:18" s="1" customFormat="1" ht="15.75" thickBot="1">
      <c r="A60" s="18">
        <v>7</v>
      </c>
      <c r="B60" s="65" t="s">
        <v>89</v>
      </c>
      <c r="C60" s="65"/>
      <c r="D60" s="66"/>
      <c r="E60" s="67">
        <v>1998</v>
      </c>
      <c r="F60" s="32" t="s">
        <v>51</v>
      </c>
      <c r="G60" s="58" t="s">
        <v>52</v>
      </c>
      <c r="H60" s="68">
        <v>86.2</v>
      </c>
      <c r="I60" s="69">
        <v>24</v>
      </c>
      <c r="J60" s="118">
        <v>51</v>
      </c>
      <c r="K60" s="118"/>
      <c r="L60" s="19">
        <f t="shared" si="4"/>
        <v>0</v>
      </c>
      <c r="M60" s="19">
        <f t="shared" si="5"/>
        <v>51</v>
      </c>
      <c r="N60" s="43">
        <f>1*M60</f>
        <v>51</v>
      </c>
      <c r="O60" s="123">
        <v>12</v>
      </c>
      <c r="P60" s="34" t="s">
        <v>130</v>
      </c>
      <c r="Q60" s="70" t="s">
        <v>56</v>
      </c>
      <c r="R60" s="21"/>
    </row>
    <row r="61" spans="1:18" s="1" customFormat="1" ht="15.75" thickBot="1">
      <c r="A61" s="237" t="s">
        <v>31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9"/>
      <c r="R61" s="21"/>
    </row>
    <row r="62" spans="1:18" s="1" customFormat="1">
      <c r="A62" s="231">
        <v>1</v>
      </c>
      <c r="B62" s="114" t="s">
        <v>117</v>
      </c>
      <c r="C62" s="208"/>
      <c r="D62" s="115"/>
      <c r="E62" s="57">
        <v>1985</v>
      </c>
      <c r="F62" s="61" t="s">
        <v>42</v>
      </c>
      <c r="G62" s="51" t="s">
        <v>43</v>
      </c>
      <c r="H62" s="62">
        <v>96.6</v>
      </c>
      <c r="I62" s="63">
        <v>32</v>
      </c>
      <c r="J62" s="57">
        <v>105</v>
      </c>
      <c r="K62" s="57">
        <v>170</v>
      </c>
      <c r="L62" s="19">
        <f>K62/2</f>
        <v>85</v>
      </c>
      <c r="M62" s="19">
        <f>J62+L62</f>
        <v>190</v>
      </c>
      <c r="N62" s="128">
        <f>2*M62</f>
        <v>380</v>
      </c>
      <c r="O62" s="57">
        <v>20</v>
      </c>
      <c r="P62" s="24" t="s">
        <v>46</v>
      </c>
      <c r="Q62" s="116" t="s">
        <v>44</v>
      </c>
      <c r="R62" s="21"/>
    </row>
    <row r="63" spans="1:18" s="1" customFormat="1">
      <c r="A63" s="17">
        <v>2</v>
      </c>
      <c r="B63" s="130" t="s">
        <v>105</v>
      </c>
      <c r="C63" s="130"/>
      <c r="D63" s="131"/>
      <c r="E63" s="122">
        <v>1995</v>
      </c>
      <c r="F63" s="132" t="s">
        <v>60</v>
      </c>
      <c r="G63" s="124" t="s">
        <v>52</v>
      </c>
      <c r="H63" s="134">
        <v>106</v>
      </c>
      <c r="I63" s="135">
        <v>32</v>
      </c>
      <c r="J63" s="128">
        <v>107</v>
      </c>
      <c r="K63" s="128">
        <v>101</v>
      </c>
      <c r="L63" s="19">
        <f>K63/2</f>
        <v>50.5</v>
      </c>
      <c r="M63" s="19">
        <f>J63+L63</f>
        <v>157.5</v>
      </c>
      <c r="N63" s="128">
        <f>2*M63</f>
        <v>315</v>
      </c>
      <c r="O63" s="128">
        <v>18</v>
      </c>
      <c r="P63" s="129" t="s">
        <v>60</v>
      </c>
      <c r="Q63" s="42" t="s">
        <v>53</v>
      </c>
      <c r="R63" s="21"/>
    </row>
    <row r="64" spans="1:18" s="1" customFormat="1">
      <c r="A64" s="17">
        <v>3</v>
      </c>
      <c r="B64" s="209" t="s">
        <v>45</v>
      </c>
      <c r="C64" s="198"/>
      <c r="D64" s="199"/>
      <c r="E64" s="200">
        <v>1973</v>
      </c>
      <c r="F64" s="128" t="s">
        <v>46</v>
      </c>
      <c r="G64" s="124" t="s">
        <v>47</v>
      </c>
      <c r="H64" s="201">
        <v>98</v>
      </c>
      <c r="I64" s="202">
        <v>32</v>
      </c>
      <c r="J64" s="203">
        <v>50</v>
      </c>
      <c r="K64" s="203">
        <v>121</v>
      </c>
      <c r="L64" s="19">
        <f>K64/2</f>
        <v>60.5</v>
      </c>
      <c r="M64" s="19">
        <f>J64+L64</f>
        <v>110.5</v>
      </c>
      <c r="N64" s="128">
        <f>2*M64</f>
        <v>221</v>
      </c>
      <c r="O64" s="203">
        <v>16</v>
      </c>
      <c r="P64" s="129" t="s">
        <v>130</v>
      </c>
      <c r="Q64" s="25" t="s">
        <v>48</v>
      </c>
      <c r="R64" s="21"/>
    </row>
    <row r="65" spans="1:18" s="1" customFormat="1" ht="16.5" customHeight="1">
      <c r="A65" s="232">
        <v>4</v>
      </c>
      <c r="B65" s="210" t="s">
        <v>150</v>
      </c>
      <c r="C65" s="211"/>
      <c r="D65" s="187"/>
      <c r="E65" s="212">
        <v>1989</v>
      </c>
      <c r="F65" s="173" t="s">
        <v>51</v>
      </c>
      <c r="G65" s="182" t="s">
        <v>47</v>
      </c>
      <c r="H65" s="183">
        <v>116.4</v>
      </c>
      <c r="I65" s="184">
        <v>16</v>
      </c>
      <c r="J65" s="173">
        <v>50</v>
      </c>
      <c r="K65" s="173">
        <v>102</v>
      </c>
      <c r="L65" s="64">
        <f>K65/2</f>
        <v>51</v>
      </c>
      <c r="M65" s="64">
        <f>J65+L65</f>
        <v>101</v>
      </c>
      <c r="N65" s="64">
        <f>0.6*M65</f>
        <v>60.599999999999994</v>
      </c>
      <c r="O65" s="173">
        <v>15</v>
      </c>
      <c r="P65" s="178" t="s">
        <v>137</v>
      </c>
      <c r="Q65" s="213" t="s">
        <v>80</v>
      </c>
      <c r="R65" s="21"/>
    </row>
    <row r="66" spans="1:18" s="1" customFormat="1" ht="15.75" thickBot="1">
      <c r="A66" s="119"/>
      <c r="B66" s="214" t="s">
        <v>118</v>
      </c>
      <c r="C66" s="214"/>
      <c r="D66" s="215"/>
      <c r="E66" s="216"/>
      <c r="F66" s="217" t="s">
        <v>51</v>
      </c>
      <c r="G66" s="218" t="s">
        <v>67</v>
      </c>
      <c r="H66" s="219">
        <v>105</v>
      </c>
      <c r="I66" s="220">
        <v>24</v>
      </c>
      <c r="J66" s="254" t="s">
        <v>168</v>
      </c>
      <c r="K66" s="255"/>
      <c r="L66" s="255"/>
      <c r="M66" s="255"/>
      <c r="N66" s="255"/>
      <c r="O66" s="255"/>
      <c r="P66" s="257"/>
      <c r="Q66" s="70" t="s">
        <v>68</v>
      </c>
      <c r="R66" s="21"/>
    </row>
    <row r="67" spans="1:18" s="1" customFormat="1" ht="15.75" thickBot="1">
      <c r="A67" s="248" t="s">
        <v>24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50"/>
      <c r="R67" s="21"/>
    </row>
    <row r="68" spans="1:18" s="1" customFormat="1" ht="15.75" thickBot="1">
      <c r="A68" s="237" t="s">
        <v>25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9"/>
      <c r="R68" s="21"/>
    </row>
    <row r="69" spans="1:18" s="1" customFormat="1">
      <c r="A69" s="231">
        <v>1</v>
      </c>
      <c r="B69" s="36" t="s">
        <v>41</v>
      </c>
      <c r="C69" s="163"/>
      <c r="D69" s="37"/>
      <c r="E69" s="38">
        <v>1997</v>
      </c>
      <c r="F69" s="19" t="s">
        <v>42</v>
      </c>
      <c r="G69" s="51" t="s">
        <v>43</v>
      </c>
      <c r="H69" s="39">
        <v>67.8</v>
      </c>
      <c r="I69" s="52">
        <v>32</v>
      </c>
      <c r="J69" s="40">
        <v>61</v>
      </c>
      <c r="K69" s="40"/>
      <c r="L69" s="19"/>
      <c r="M69" s="19"/>
      <c r="N69" s="19">
        <f>J69*1.5</f>
        <v>91.5</v>
      </c>
      <c r="O69" s="40">
        <v>20</v>
      </c>
      <c r="P69" s="24" t="s">
        <v>46</v>
      </c>
      <c r="Q69" s="41" t="s">
        <v>44</v>
      </c>
      <c r="R69" s="21"/>
    </row>
    <row r="70" spans="1:18" s="1" customFormat="1">
      <c r="A70" s="17">
        <v>2</v>
      </c>
      <c r="B70" s="130" t="s">
        <v>152</v>
      </c>
      <c r="C70" s="130"/>
      <c r="D70" s="131"/>
      <c r="E70" s="122">
        <v>1975</v>
      </c>
      <c r="F70" s="132" t="s">
        <v>46</v>
      </c>
      <c r="G70" s="124" t="s">
        <v>176</v>
      </c>
      <c r="H70" s="134">
        <v>71</v>
      </c>
      <c r="I70" s="135">
        <v>24</v>
      </c>
      <c r="J70" s="128">
        <v>77</v>
      </c>
      <c r="K70" s="128"/>
      <c r="L70" s="128"/>
      <c r="M70" s="19"/>
      <c r="N70" s="19">
        <f>J70*1</f>
        <v>77</v>
      </c>
      <c r="O70" s="128">
        <v>18</v>
      </c>
      <c r="P70" s="129">
        <v>1</v>
      </c>
      <c r="Q70" s="42" t="s">
        <v>93</v>
      </c>
      <c r="R70" s="21"/>
    </row>
    <row r="71" spans="1:18" s="1" customFormat="1">
      <c r="A71" s="17">
        <v>3</v>
      </c>
      <c r="B71" s="120" t="s">
        <v>115</v>
      </c>
      <c r="C71" s="120"/>
      <c r="D71" s="121"/>
      <c r="E71" s="122">
        <v>1989</v>
      </c>
      <c r="F71" s="123" t="s">
        <v>46</v>
      </c>
      <c r="G71" s="124" t="s">
        <v>43</v>
      </c>
      <c r="H71" s="125">
        <v>72.7</v>
      </c>
      <c r="I71" s="126">
        <v>24</v>
      </c>
      <c r="J71" s="127">
        <v>60</v>
      </c>
      <c r="K71" s="127"/>
      <c r="L71" s="128"/>
      <c r="M71" s="19"/>
      <c r="N71" s="19">
        <f>J71*1</f>
        <v>60</v>
      </c>
      <c r="O71" s="127">
        <v>16</v>
      </c>
      <c r="P71" s="129">
        <v>2</v>
      </c>
      <c r="Q71" s="27" t="s">
        <v>71</v>
      </c>
      <c r="R71" s="21"/>
    </row>
    <row r="72" spans="1:18" s="1" customFormat="1" ht="15.75" thickBot="1">
      <c r="A72" s="18">
        <v>4</v>
      </c>
      <c r="B72" s="165" t="s">
        <v>64</v>
      </c>
      <c r="C72" s="165"/>
      <c r="D72" s="166"/>
      <c r="E72" s="123">
        <v>1996</v>
      </c>
      <c r="F72" s="167" t="s">
        <v>51</v>
      </c>
      <c r="G72" s="124" t="s">
        <v>52</v>
      </c>
      <c r="H72" s="168">
        <v>59.2</v>
      </c>
      <c r="I72" s="169">
        <v>24</v>
      </c>
      <c r="J72" s="123">
        <v>56</v>
      </c>
      <c r="K72" s="123"/>
      <c r="L72" s="128"/>
      <c r="M72" s="19"/>
      <c r="N72" s="19">
        <f>J72*1</f>
        <v>56</v>
      </c>
      <c r="O72" s="123">
        <v>15</v>
      </c>
      <c r="P72" s="129" t="s">
        <v>136</v>
      </c>
      <c r="Q72" s="26" t="s">
        <v>53</v>
      </c>
      <c r="R72" s="21"/>
    </row>
    <row r="73" spans="1:18" s="1" customFormat="1" ht="15.75" thickBot="1">
      <c r="A73" s="237" t="s">
        <v>26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9"/>
      <c r="R73" s="21"/>
    </row>
    <row r="74" spans="1:18" s="1" customFormat="1">
      <c r="A74" s="231">
        <v>1</v>
      </c>
      <c r="B74" s="114" t="s">
        <v>149</v>
      </c>
      <c r="C74" s="208"/>
      <c r="D74" s="115"/>
      <c r="E74" s="57">
        <v>1994</v>
      </c>
      <c r="F74" s="61">
        <v>1</v>
      </c>
      <c r="G74" s="51" t="s">
        <v>43</v>
      </c>
      <c r="H74" s="62">
        <v>79</v>
      </c>
      <c r="I74" s="63">
        <v>24</v>
      </c>
      <c r="J74" s="57">
        <v>81</v>
      </c>
      <c r="K74" s="57"/>
      <c r="L74" s="19"/>
      <c r="M74" s="19"/>
      <c r="N74" s="19">
        <f>J74*1</f>
        <v>81</v>
      </c>
      <c r="O74" s="57">
        <v>20</v>
      </c>
      <c r="P74" s="24">
        <v>1</v>
      </c>
      <c r="Q74" s="116" t="s">
        <v>71</v>
      </c>
      <c r="R74" s="21"/>
    </row>
    <row r="75" spans="1:18" s="1" customFormat="1">
      <c r="A75" s="17">
        <v>2</v>
      </c>
      <c r="B75" s="130" t="s">
        <v>96</v>
      </c>
      <c r="C75" s="130"/>
      <c r="D75" s="131"/>
      <c r="E75" s="122">
        <v>1995</v>
      </c>
      <c r="F75" s="132" t="s">
        <v>51</v>
      </c>
      <c r="G75" s="124" t="s">
        <v>52</v>
      </c>
      <c r="H75" s="134">
        <v>80.7</v>
      </c>
      <c r="I75" s="135">
        <v>24</v>
      </c>
      <c r="J75" s="128">
        <v>75</v>
      </c>
      <c r="K75" s="128"/>
      <c r="L75" s="128"/>
      <c r="M75" s="19"/>
      <c r="N75" s="19">
        <f t="shared" ref="N75:N77" si="6">J75*1</f>
        <v>75</v>
      </c>
      <c r="O75" s="128">
        <v>18</v>
      </c>
      <c r="P75" s="129" t="s">
        <v>136</v>
      </c>
      <c r="Q75" s="42" t="s">
        <v>56</v>
      </c>
      <c r="R75" s="21"/>
    </row>
    <row r="76" spans="1:18" s="1" customFormat="1">
      <c r="A76" s="17">
        <v>3</v>
      </c>
      <c r="B76" s="209" t="s">
        <v>90</v>
      </c>
      <c r="C76" s="198"/>
      <c r="D76" s="199"/>
      <c r="E76" s="200">
        <v>1990</v>
      </c>
      <c r="F76" s="128" t="s">
        <v>46</v>
      </c>
      <c r="G76" s="124" t="s">
        <v>67</v>
      </c>
      <c r="H76" s="201">
        <v>79.3</v>
      </c>
      <c r="I76" s="202">
        <v>32</v>
      </c>
      <c r="J76" s="203">
        <v>36</v>
      </c>
      <c r="K76" s="203"/>
      <c r="L76" s="128"/>
      <c r="M76" s="19"/>
      <c r="N76" s="19">
        <f>J76*1.5</f>
        <v>54</v>
      </c>
      <c r="O76" s="203">
        <v>16</v>
      </c>
      <c r="P76" s="129" t="s">
        <v>130</v>
      </c>
      <c r="Q76" s="25" t="s">
        <v>44</v>
      </c>
      <c r="R76" s="21"/>
    </row>
    <row r="77" spans="1:18" s="1" customFormat="1" ht="15.75" thickBot="1">
      <c r="A77" s="17">
        <v>4</v>
      </c>
      <c r="B77" s="120" t="s">
        <v>61</v>
      </c>
      <c r="C77" s="120"/>
      <c r="D77" s="121"/>
      <c r="E77" s="122">
        <v>1997</v>
      </c>
      <c r="F77" s="123">
        <v>1</v>
      </c>
      <c r="G77" s="124" t="s">
        <v>52</v>
      </c>
      <c r="H77" s="125">
        <v>78</v>
      </c>
      <c r="I77" s="126">
        <v>24</v>
      </c>
      <c r="J77" s="127">
        <v>42</v>
      </c>
      <c r="K77" s="127"/>
      <c r="L77" s="128"/>
      <c r="M77" s="19"/>
      <c r="N77" s="19">
        <f t="shared" si="6"/>
        <v>42</v>
      </c>
      <c r="O77" s="127">
        <v>15</v>
      </c>
      <c r="P77" s="129" t="s">
        <v>130</v>
      </c>
      <c r="Q77" s="27" t="s">
        <v>53</v>
      </c>
      <c r="R77" s="21"/>
    </row>
    <row r="78" spans="1:18" s="1" customFormat="1" ht="15.75" thickBot="1">
      <c r="A78" s="237" t="s">
        <v>27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9"/>
      <c r="R78" s="21"/>
    </row>
    <row r="79" spans="1:18" s="1" customFormat="1">
      <c r="A79" s="231">
        <v>1</v>
      </c>
      <c r="B79" s="117" t="s">
        <v>167</v>
      </c>
      <c r="C79" s="196"/>
      <c r="D79" s="22"/>
      <c r="E79" s="23">
        <v>1992</v>
      </c>
      <c r="F79" s="77" t="s">
        <v>46</v>
      </c>
      <c r="G79" s="51" t="s">
        <v>43</v>
      </c>
      <c r="H79" s="78">
        <v>95</v>
      </c>
      <c r="I79" s="79">
        <v>32</v>
      </c>
      <c r="J79" s="19">
        <v>56</v>
      </c>
      <c r="K79" s="19"/>
      <c r="L79" s="19"/>
      <c r="M79" s="19"/>
      <c r="N79" s="19">
        <f>J79*1.5</f>
        <v>84</v>
      </c>
      <c r="O79" s="19">
        <v>20</v>
      </c>
      <c r="P79" s="24" t="s">
        <v>60</v>
      </c>
      <c r="Q79" s="41" t="s">
        <v>71</v>
      </c>
      <c r="R79" s="21"/>
    </row>
    <row r="80" spans="1:18" s="1" customFormat="1" ht="16.5" customHeight="1">
      <c r="A80" s="17">
        <v>2</v>
      </c>
      <c r="B80" s="165" t="s">
        <v>45</v>
      </c>
      <c r="C80" s="165"/>
      <c r="D80" s="166"/>
      <c r="E80" s="123">
        <v>1975</v>
      </c>
      <c r="F80" s="167" t="s">
        <v>46</v>
      </c>
      <c r="G80" s="124" t="s">
        <v>47</v>
      </c>
      <c r="H80" s="168">
        <v>98</v>
      </c>
      <c r="I80" s="169">
        <v>24</v>
      </c>
      <c r="J80" s="123">
        <v>60</v>
      </c>
      <c r="K80" s="123"/>
      <c r="L80" s="128"/>
      <c r="M80" s="19"/>
      <c r="N80" s="19">
        <f>J80*1</f>
        <v>60</v>
      </c>
      <c r="O80" s="123">
        <v>18</v>
      </c>
      <c r="P80" s="129">
        <v>3</v>
      </c>
      <c r="Q80" s="116" t="s">
        <v>48</v>
      </c>
      <c r="R80" s="21"/>
    </row>
    <row r="81" spans="1:18" s="1" customFormat="1" ht="15.75" thickBot="1">
      <c r="A81" s="17">
        <v>3</v>
      </c>
      <c r="B81" s="209" t="s">
        <v>112</v>
      </c>
      <c r="C81" s="198"/>
      <c r="D81" s="199"/>
      <c r="E81" s="200">
        <v>1977</v>
      </c>
      <c r="F81" s="128">
        <v>1</v>
      </c>
      <c r="G81" s="124" t="s">
        <v>52</v>
      </c>
      <c r="H81" s="201">
        <v>113</v>
      </c>
      <c r="I81" s="202">
        <v>24</v>
      </c>
      <c r="J81" s="203">
        <v>40</v>
      </c>
      <c r="K81" s="203"/>
      <c r="L81" s="128"/>
      <c r="M81" s="19"/>
      <c r="N81" s="19">
        <f>J81*1</f>
        <v>40</v>
      </c>
      <c r="O81" s="203">
        <v>16</v>
      </c>
      <c r="P81" s="129" t="s">
        <v>130</v>
      </c>
      <c r="Q81" s="25" t="s">
        <v>71</v>
      </c>
      <c r="R81" s="21"/>
    </row>
    <row r="82" spans="1:18" s="1" customFormat="1" ht="15.75" thickBot="1">
      <c r="A82" s="248" t="s">
        <v>17</v>
      </c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50"/>
      <c r="R82" s="21"/>
    </row>
    <row r="83" spans="1:18" s="1" customFormat="1" ht="15.75" thickBot="1">
      <c r="A83" s="237" t="s">
        <v>9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9"/>
      <c r="R83" s="21"/>
    </row>
    <row r="84" spans="1:18" s="1" customFormat="1">
      <c r="A84" s="231">
        <v>1</v>
      </c>
      <c r="B84" s="36" t="s">
        <v>62</v>
      </c>
      <c r="C84" s="163"/>
      <c r="D84" s="37"/>
      <c r="E84" s="38">
        <v>1997</v>
      </c>
      <c r="F84" s="19" t="s">
        <v>60</v>
      </c>
      <c r="G84" s="72" t="s">
        <v>63</v>
      </c>
      <c r="H84" s="39">
        <v>61.9</v>
      </c>
      <c r="I84" s="52">
        <v>24</v>
      </c>
      <c r="J84" s="40"/>
      <c r="K84" s="40">
        <v>112</v>
      </c>
      <c r="L84" s="19"/>
      <c r="M84" s="19">
        <f>K84</f>
        <v>112</v>
      </c>
      <c r="N84" s="19">
        <f>1*M84</f>
        <v>112</v>
      </c>
      <c r="O84" s="40">
        <v>20</v>
      </c>
      <c r="P84" s="24" t="s">
        <v>60</v>
      </c>
      <c r="Q84" s="81" t="s">
        <v>174</v>
      </c>
      <c r="R84" s="21"/>
    </row>
    <row r="85" spans="1:18" s="1" customFormat="1">
      <c r="A85" s="17">
        <v>2</v>
      </c>
      <c r="B85" s="130" t="s">
        <v>98</v>
      </c>
      <c r="C85" s="130"/>
      <c r="D85" s="131"/>
      <c r="E85" s="122">
        <v>1989</v>
      </c>
      <c r="F85" s="132" t="s">
        <v>51</v>
      </c>
      <c r="G85" s="124" t="s">
        <v>43</v>
      </c>
      <c r="H85" s="134">
        <v>57.2</v>
      </c>
      <c r="I85" s="135">
        <v>16</v>
      </c>
      <c r="J85" s="128"/>
      <c r="K85" s="128">
        <v>91</v>
      </c>
      <c r="L85" s="128"/>
      <c r="M85" s="19">
        <f>K85</f>
        <v>91</v>
      </c>
      <c r="N85" s="19">
        <f>0.6*M85</f>
        <v>54.6</v>
      </c>
      <c r="O85" s="128">
        <v>18</v>
      </c>
      <c r="P85" s="129" t="s">
        <v>136</v>
      </c>
      <c r="Q85" s="42" t="s">
        <v>44</v>
      </c>
      <c r="R85" s="21"/>
    </row>
    <row r="86" spans="1:18" s="1" customFormat="1">
      <c r="A86" s="17">
        <v>3</v>
      </c>
      <c r="B86" s="165" t="s">
        <v>122</v>
      </c>
      <c r="C86" s="165"/>
      <c r="D86" s="166"/>
      <c r="E86" s="123">
        <v>2002</v>
      </c>
      <c r="F86" s="167" t="s">
        <v>51</v>
      </c>
      <c r="G86" s="124" t="s">
        <v>120</v>
      </c>
      <c r="H86" s="168">
        <v>60.9</v>
      </c>
      <c r="I86" s="169">
        <v>8</v>
      </c>
      <c r="J86" s="123"/>
      <c r="K86" s="123">
        <v>200</v>
      </c>
      <c r="L86" s="128"/>
      <c r="M86" s="19">
        <f>K86</f>
        <v>200</v>
      </c>
      <c r="N86" s="19">
        <f>0.15*M86</f>
        <v>30</v>
      </c>
      <c r="O86" s="123">
        <v>16</v>
      </c>
      <c r="P86" s="129" t="s">
        <v>137</v>
      </c>
      <c r="Q86" s="26" t="s">
        <v>121</v>
      </c>
      <c r="R86" s="21"/>
    </row>
    <row r="87" spans="1:18" s="1" customFormat="1" ht="15.75" thickBot="1">
      <c r="A87" s="17">
        <v>4</v>
      </c>
      <c r="B87" s="120" t="s">
        <v>123</v>
      </c>
      <c r="C87" s="120"/>
      <c r="D87" s="121"/>
      <c r="E87" s="122">
        <v>2001</v>
      </c>
      <c r="F87" s="123" t="s">
        <v>51</v>
      </c>
      <c r="G87" s="124" t="s">
        <v>120</v>
      </c>
      <c r="H87" s="125">
        <v>51.9</v>
      </c>
      <c r="I87" s="126">
        <v>8</v>
      </c>
      <c r="J87" s="127"/>
      <c r="K87" s="127">
        <v>100</v>
      </c>
      <c r="L87" s="128"/>
      <c r="M87" s="19">
        <f>K87</f>
        <v>100</v>
      </c>
      <c r="N87" s="19">
        <f>0.15*M87</f>
        <v>15</v>
      </c>
      <c r="O87" s="127">
        <v>15</v>
      </c>
      <c r="P87" s="129" t="s">
        <v>137</v>
      </c>
      <c r="Q87" s="27" t="s">
        <v>121</v>
      </c>
      <c r="R87" s="21"/>
    </row>
    <row r="88" spans="1:18" s="1" customFormat="1" ht="15.75" thickBot="1">
      <c r="A88" s="237" t="s">
        <v>28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9"/>
      <c r="R88" s="21"/>
    </row>
    <row r="89" spans="1:18" s="1" customFormat="1">
      <c r="A89" s="231">
        <v>1</v>
      </c>
      <c r="B89" s="76" t="s">
        <v>99</v>
      </c>
      <c r="C89" s="196"/>
      <c r="D89" s="22"/>
      <c r="E89" s="23">
        <v>1997</v>
      </c>
      <c r="F89" s="77" t="s">
        <v>60</v>
      </c>
      <c r="G89" s="51" t="s">
        <v>43</v>
      </c>
      <c r="H89" s="78">
        <v>63.1</v>
      </c>
      <c r="I89" s="79">
        <v>24</v>
      </c>
      <c r="J89" s="19"/>
      <c r="K89" s="19">
        <v>70</v>
      </c>
      <c r="L89" s="19"/>
      <c r="M89" s="19">
        <f>K89</f>
        <v>70</v>
      </c>
      <c r="N89" s="19">
        <f>1*M89</f>
        <v>70</v>
      </c>
      <c r="O89" s="19">
        <v>20</v>
      </c>
      <c r="P89" s="24" t="s">
        <v>130</v>
      </c>
      <c r="Q89" s="80" t="s">
        <v>44</v>
      </c>
      <c r="R89" s="21"/>
    </row>
    <row r="90" spans="1:18" s="1" customFormat="1" ht="15.75" thickBot="1">
      <c r="A90" s="17">
        <v>2</v>
      </c>
      <c r="B90" s="197" t="s">
        <v>97</v>
      </c>
      <c r="C90" s="198"/>
      <c r="D90" s="199"/>
      <c r="E90" s="200">
        <v>1996</v>
      </c>
      <c r="F90" s="128" t="s">
        <v>51</v>
      </c>
      <c r="G90" s="51" t="s">
        <v>43</v>
      </c>
      <c r="H90" s="201">
        <v>63.4</v>
      </c>
      <c r="I90" s="202">
        <v>8</v>
      </c>
      <c r="J90" s="203"/>
      <c r="K90" s="203">
        <v>192</v>
      </c>
      <c r="L90" s="128"/>
      <c r="M90" s="19">
        <f>K90</f>
        <v>192</v>
      </c>
      <c r="N90" s="19">
        <f>0.15*M90</f>
        <v>28.799999999999997</v>
      </c>
      <c r="O90" s="203">
        <v>18</v>
      </c>
      <c r="P90" s="129" t="s">
        <v>130</v>
      </c>
      <c r="Q90" s="25" t="s">
        <v>71</v>
      </c>
      <c r="R90" s="21"/>
    </row>
    <row r="91" spans="1:18" s="1" customFormat="1" ht="15.75" thickBot="1">
      <c r="A91" s="237" t="s">
        <v>33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9"/>
      <c r="R91" s="21"/>
    </row>
    <row r="92" spans="1:18" s="1" customFormat="1">
      <c r="A92" s="231">
        <v>1</v>
      </c>
      <c r="B92" s="221" t="s">
        <v>73</v>
      </c>
      <c r="C92" s="163"/>
      <c r="D92" s="222"/>
      <c r="E92" s="223">
        <v>1999</v>
      </c>
      <c r="F92" s="164" t="s">
        <v>42</v>
      </c>
      <c r="G92" s="224" t="s">
        <v>43</v>
      </c>
      <c r="H92" s="225">
        <v>69.75</v>
      </c>
      <c r="I92" s="226">
        <v>24</v>
      </c>
      <c r="J92" s="227"/>
      <c r="K92" s="227">
        <v>100</v>
      </c>
      <c r="L92" s="164"/>
      <c r="M92" s="164">
        <f>K92</f>
        <v>100</v>
      </c>
      <c r="N92" s="164">
        <f>1*M92</f>
        <v>100</v>
      </c>
      <c r="O92" s="227">
        <v>20</v>
      </c>
      <c r="P92" s="228" t="s">
        <v>60</v>
      </c>
      <c r="Q92" s="229" t="s">
        <v>44</v>
      </c>
      <c r="R92" s="21"/>
    </row>
    <row r="93" spans="1:18" s="1" customFormat="1">
      <c r="A93" s="17">
        <v>2</v>
      </c>
      <c r="B93" s="120" t="s">
        <v>95</v>
      </c>
      <c r="C93" s="120"/>
      <c r="D93" s="121"/>
      <c r="E93" s="122">
        <v>1985</v>
      </c>
      <c r="F93" s="123" t="s">
        <v>60</v>
      </c>
      <c r="G93" s="124" t="s">
        <v>43</v>
      </c>
      <c r="H93" s="125">
        <v>70.8</v>
      </c>
      <c r="I93" s="126">
        <v>24</v>
      </c>
      <c r="J93" s="127"/>
      <c r="K93" s="127">
        <v>84</v>
      </c>
      <c r="L93" s="128"/>
      <c r="M93" s="19">
        <f>K93</f>
        <v>84</v>
      </c>
      <c r="N93" s="19">
        <f>1*M93</f>
        <v>84</v>
      </c>
      <c r="O93" s="127">
        <v>18</v>
      </c>
      <c r="P93" s="129" t="s">
        <v>60</v>
      </c>
      <c r="Q93" s="27" t="s">
        <v>44</v>
      </c>
      <c r="R93" s="21"/>
    </row>
    <row r="94" spans="1:18" s="1" customFormat="1">
      <c r="A94" s="17">
        <v>3</v>
      </c>
      <c r="B94" s="130" t="s">
        <v>79</v>
      </c>
      <c r="C94" s="130"/>
      <c r="D94" s="131"/>
      <c r="E94" s="122">
        <v>1998</v>
      </c>
      <c r="F94" s="132" t="s">
        <v>51</v>
      </c>
      <c r="G94" s="133" t="s">
        <v>47</v>
      </c>
      <c r="H94" s="134">
        <v>77</v>
      </c>
      <c r="I94" s="135">
        <v>12</v>
      </c>
      <c r="J94" s="128"/>
      <c r="K94" s="128">
        <v>108</v>
      </c>
      <c r="L94" s="128"/>
      <c r="M94" s="19">
        <f>K94</f>
        <v>108</v>
      </c>
      <c r="N94" s="19">
        <f>0.3*M94</f>
        <v>32.4</v>
      </c>
      <c r="O94" s="128">
        <v>16</v>
      </c>
      <c r="P94" s="129" t="s">
        <v>130</v>
      </c>
      <c r="Q94" s="42" t="s">
        <v>80</v>
      </c>
      <c r="R94" s="21"/>
    </row>
    <row r="95" spans="1:18" ht="15.75" thickBot="1">
      <c r="A95" s="18">
        <v>4</v>
      </c>
      <c r="B95" s="55" t="s">
        <v>82</v>
      </c>
      <c r="C95" s="55"/>
      <c r="D95" s="56"/>
      <c r="E95" s="32">
        <v>1994</v>
      </c>
      <c r="F95" s="50" t="s">
        <v>51</v>
      </c>
      <c r="G95" s="58" t="s">
        <v>83</v>
      </c>
      <c r="H95" s="33">
        <v>78.2</v>
      </c>
      <c r="I95" s="53">
        <v>12</v>
      </c>
      <c r="J95" s="32"/>
      <c r="K95" s="32">
        <v>49</v>
      </c>
      <c r="L95" s="43"/>
      <c r="M95" s="230">
        <f>K95</f>
        <v>49</v>
      </c>
      <c r="N95" s="230">
        <f>0.3*M95</f>
        <v>14.7</v>
      </c>
      <c r="O95" s="32">
        <v>15</v>
      </c>
      <c r="P95" s="34" t="s">
        <v>130</v>
      </c>
      <c r="Q95" s="59" t="s">
        <v>84</v>
      </c>
      <c r="R95" s="21"/>
    </row>
    <row r="96" spans="1:18">
      <c r="A96" s="2"/>
      <c r="B96" s="44"/>
      <c r="C96" s="44"/>
      <c r="D96" s="45"/>
      <c r="E96" s="46"/>
      <c r="F96" s="20"/>
      <c r="G96" s="47"/>
      <c r="H96" s="48"/>
      <c r="I96" s="48"/>
      <c r="J96" s="20"/>
      <c r="K96" s="20"/>
      <c r="L96" s="20"/>
      <c r="M96" s="20"/>
      <c r="N96" s="20"/>
      <c r="O96" s="20"/>
      <c r="P96" s="49"/>
      <c r="Q96" s="44"/>
      <c r="R96" s="21"/>
    </row>
    <row r="97" spans="1:18">
      <c r="A97" s="258" t="s">
        <v>129</v>
      </c>
      <c r="B97" s="258"/>
      <c r="C97" s="258"/>
      <c r="D97" s="258"/>
      <c r="E97" s="258"/>
      <c r="F97" s="161"/>
      <c r="G97" s="261" t="s">
        <v>180</v>
      </c>
      <c r="H97" s="261"/>
      <c r="I97" s="261"/>
      <c r="J97" s="261"/>
      <c r="K97" s="260"/>
      <c r="L97" s="260"/>
      <c r="M97" s="260"/>
      <c r="N97" s="260"/>
      <c r="O97" s="260"/>
      <c r="P97" s="260"/>
      <c r="Q97" s="260"/>
      <c r="R97" s="21"/>
    </row>
    <row r="98" spans="1:18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21"/>
    </row>
    <row r="99" spans="1:18">
      <c r="A99" s="258" t="s">
        <v>169</v>
      </c>
      <c r="B99" s="258"/>
      <c r="C99" s="258"/>
      <c r="D99" s="258"/>
      <c r="E99" s="258"/>
      <c r="F99" s="161"/>
      <c r="G99" s="261" t="s">
        <v>173</v>
      </c>
      <c r="H99" s="261"/>
      <c r="I99" s="261"/>
      <c r="J99" s="261"/>
      <c r="K99" s="260"/>
      <c r="L99" s="260"/>
      <c r="M99" s="260"/>
      <c r="N99" s="260"/>
      <c r="O99" s="260"/>
      <c r="P99" s="260"/>
      <c r="Q99" s="260"/>
      <c r="R99" s="21"/>
    </row>
    <row r="100" spans="1:18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21"/>
    </row>
    <row r="101" spans="1:18">
      <c r="A101" s="258" t="s">
        <v>170</v>
      </c>
      <c r="B101" s="258"/>
      <c r="C101" s="258"/>
      <c r="D101" s="258"/>
      <c r="E101" s="258"/>
      <c r="F101" s="161"/>
      <c r="G101" s="261" t="s">
        <v>179</v>
      </c>
      <c r="H101" s="261"/>
      <c r="I101" s="261"/>
      <c r="J101" s="261"/>
      <c r="K101" s="260"/>
      <c r="L101" s="260"/>
      <c r="M101" s="260"/>
      <c r="N101" s="260"/>
      <c r="O101" s="260"/>
      <c r="P101" s="260"/>
      <c r="Q101" s="260"/>
      <c r="R101" s="21"/>
    </row>
    <row r="102" spans="1:18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21"/>
    </row>
    <row r="103" spans="1:18">
      <c r="A103" s="261" t="s">
        <v>171</v>
      </c>
      <c r="B103" s="261"/>
      <c r="C103" s="261"/>
      <c r="D103" s="261"/>
      <c r="E103" s="261"/>
      <c r="F103" s="260"/>
      <c r="G103" s="259" t="s">
        <v>172</v>
      </c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</row>
    <row r="104" spans="1:18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</sheetData>
  <sortState ref="B61:Q65">
    <sortCondition descending="1" ref="N61:N65"/>
  </sortState>
  <mergeCells count="51">
    <mergeCell ref="A7:D7"/>
    <mergeCell ref="D6:P6"/>
    <mergeCell ref="D5:P5"/>
    <mergeCell ref="A1:Q1"/>
    <mergeCell ref="A2:Q2"/>
    <mergeCell ref="A3:Q3"/>
    <mergeCell ref="A4:Q4"/>
    <mergeCell ref="A82:Q82"/>
    <mergeCell ref="A83:Q83"/>
    <mergeCell ref="A88:Q88"/>
    <mergeCell ref="H10:H11"/>
    <mergeCell ref="P7:Q7"/>
    <mergeCell ref="P8:Q8"/>
    <mergeCell ref="A8:B8"/>
    <mergeCell ref="Q10:Q11"/>
    <mergeCell ref="E10:E11"/>
    <mergeCell ref="F10:F11"/>
    <mergeCell ref="A10:A11"/>
    <mergeCell ref="B10:D11"/>
    <mergeCell ref="G10:G11"/>
    <mergeCell ref="J10:J11"/>
    <mergeCell ref="A67:Q67"/>
    <mergeCell ref="A68:Q68"/>
    <mergeCell ref="A91:Q91"/>
    <mergeCell ref="A99:E99"/>
    <mergeCell ref="A101:E101"/>
    <mergeCell ref="A97:E97"/>
    <mergeCell ref="G103:Q103"/>
    <mergeCell ref="A103:F103"/>
    <mergeCell ref="G97:Q97"/>
    <mergeCell ref="G99:Q99"/>
    <mergeCell ref="G101:Q101"/>
    <mergeCell ref="A73:Q73"/>
    <mergeCell ref="A78:Q78"/>
    <mergeCell ref="A61:Q61"/>
    <mergeCell ref="J66:P66"/>
    <mergeCell ref="A53:Q53"/>
    <mergeCell ref="A44:Q44"/>
    <mergeCell ref="A39:Q39"/>
    <mergeCell ref="A33:Q33"/>
    <mergeCell ref="O10:O11"/>
    <mergeCell ref="K10:L10"/>
    <mergeCell ref="I10:I11"/>
    <mergeCell ref="A27:Q27"/>
    <mergeCell ref="P10:P11"/>
    <mergeCell ref="M10:M11"/>
    <mergeCell ref="N10:N11"/>
    <mergeCell ref="A13:Q13"/>
    <mergeCell ref="A12:Q12"/>
    <mergeCell ref="B38:D38"/>
    <mergeCell ref="J38:P38"/>
  </mergeCells>
  <printOptions horizontalCentered="1"/>
  <pageMargins left="0.23622047244094491" right="0.23622047244094491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O39" sqref="O39"/>
    </sheetView>
  </sheetViews>
  <sheetFormatPr defaultRowHeight="12.75"/>
  <cols>
    <col min="1" max="1" width="10.85546875" style="107" customWidth="1"/>
    <col min="2" max="2" width="5" style="107" customWidth="1"/>
    <col min="3" max="3" width="9.85546875" style="107" customWidth="1"/>
    <col min="4" max="4" width="18.7109375" style="107" customWidth="1"/>
    <col min="5" max="5" width="8.7109375" style="107" customWidth="1"/>
    <col min="6" max="6" width="7.28515625" style="107" customWidth="1"/>
    <col min="7" max="7" width="9" style="107" customWidth="1"/>
    <col min="8" max="8" width="8.140625" style="107" customWidth="1"/>
    <col min="9" max="9" width="20.42578125" style="107" customWidth="1"/>
    <col min="10" max="16384" width="9.140625" style="107"/>
  </cols>
  <sheetData>
    <row r="1" spans="1:9">
      <c r="A1" s="268" t="s">
        <v>0</v>
      </c>
      <c r="B1" s="268"/>
      <c r="C1" s="268"/>
      <c r="D1" s="268"/>
      <c r="E1" s="268"/>
      <c r="F1" s="268"/>
      <c r="G1" s="268"/>
      <c r="H1" s="268"/>
      <c r="I1" s="268"/>
    </row>
    <row r="2" spans="1:9">
      <c r="A2" s="268" t="s">
        <v>1</v>
      </c>
      <c r="B2" s="268"/>
      <c r="C2" s="268"/>
      <c r="D2" s="268"/>
      <c r="E2" s="268"/>
      <c r="F2" s="268"/>
      <c r="G2" s="268"/>
      <c r="H2" s="268"/>
      <c r="I2" s="268"/>
    </row>
    <row r="3" spans="1:9">
      <c r="A3" s="268" t="s">
        <v>2</v>
      </c>
      <c r="B3" s="268"/>
      <c r="C3" s="268"/>
      <c r="D3" s="268"/>
      <c r="E3" s="268"/>
      <c r="F3" s="268"/>
      <c r="G3" s="268"/>
      <c r="H3" s="268"/>
      <c r="I3" s="268"/>
    </row>
    <row r="4" spans="1:9">
      <c r="A4" s="113"/>
      <c r="B4" s="113"/>
      <c r="C4" s="113"/>
      <c r="D4" s="113"/>
      <c r="E4" s="113"/>
      <c r="F4" s="113"/>
      <c r="G4" s="113"/>
      <c r="H4" s="113"/>
      <c r="I4" s="113"/>
    </row>
    <row r="5" spans="1:9">
      <c r="A5" s="268" t="s">
        <v>146</v>
      </c>
      <c r="B5" s="268"/>
      <c r="C5" s="268"/>
      <c r="D5" s="268"/>
      <c r="E5" s="268"/>
      <c r="F5" s="268"/>
      <c r="G5" s="268"/>
      <c r="H5" s="268"/>
      <c r="I5" s="268"/>
    </row>
    <row r="6" spans="1:9">
      <c r="A6" s="268" t="s">
        <v>39</v>
      </c>
      <c r="B6" s="268"/>
      <c r="C6" s="268"/>
      <c r="D6" s="268"/>
      <c r="E6" s="268"/>
      <c r="F6" s="268"/>
      <c r="G6" s="268"/>
      <c r="H6" s="268"/>
      <c r="I6" s="268"/>
    </row>
    <row r="7" spans="1:9">
      <c r="A7" s="268" t="s">
        <v>147</v>
      </c>
      <c r="B7" s="268"/>
      <c r="C7" s="268"/>
      <c r="D7" s="268"/>
      <c r="E7" s="268"/>
      <c r="F7" s="268"/>
      <c r="G7" s="268"/>
      <c r="H7" s="268"/>
      <c r="I7" s="268"/>
    </row>
    <row r="8" spans="1:9">
      <c r="A8" s="269" t="s">
        <v>5</v>
      </c>
      <c r="B8" s="269"/>
      <c r="C8" s="269"/>
      <c r="D8" s="113"/>
      <c r="E8" s="113"/>
      <c r="F8" s="113"/>
      <c r="G8" s="113"/>
      <c r="H8" s="277" t="s">
        <v>164</v>
      </c>
      <c r="I8" s="277"/>
    </row>
    <row r="9" spans="1:9">
      <c r="A9" s="269" t="s">
        <v>7</v>
      </c>
      <c r="B9" s="269"/>
      <c r="C9" s="113"/>
      <c r="D9" s="113"/>
      <c r="E9" s="113"/>
      <c r="F9" s="113"/>
      <c r="G9" s="113"/>
      <c r="H9" s="277" t="s">
        <v>148</v>
      </c>
      <c r="I9" s="277"/>
    </row>
    <row r="11" spans="1:9" ht="13.5" thickBot="1">
      <c r="A11" s="102" t="s">
        <v>138</v>
      </c>
      <c r="B11" s="270" t="s">
        <v>43</v>
      </c>
      <c r="C11" s="271"/>
      <c r="D11" s="271"/>
      <c r="E11" s="103"/>
      <c r="F11" s="103"/>
      <c r="G11" s="103"/>
      <c r="H11" s="103"/>
      <c r="I11" s="103"/>
    </row>
    <row r="12" spans="1:9" ht="39" thickBot="1">
      <c r="A12" s="108" t="s">
        <v>10</v>
      </c>
      <c r="B12" s="108" t="s">
        <v>139</v>
      </c>
      <c r="C12" s="109" t="s">
        <v>140</v>
      </c>
      <c r="D12" s="108" t="s">
        <v>11</v>
      </c>
      <c r="E12" s="109" t="s">
        <v>12</v>
      </c>
      <c r="F12" s="109" t="s">
        <v>141</v>
      </c>
      <c r="G12" s="109" t="s">
        <v>142</v>
      </c>
      <c r="H12" s="109" t="s">
        <v>143</v>
      </c>
      <c r="I12" s="110" t="s">
        <v>144</v>
      </c>
    </row>
    <row r="13" spans="1:9" ht="13.5" thickBot="1">
      <c r="A13" s="272">
        <v>1</v>
      </c>
      <c r="B13" s="106">
        <v>1</v>
      </c>
      <c r="C13" s="136">
        <v>68</v>
      </c>
      <c r="D13" s="137" t="s">
        <v>154</v>
      </c>
      <c r="E13" s="138">
        <v>1997</v>
      </c>
      <c r="F13" s="139">
        <v>67.8</v>
      </c>
      <c r="G13" s="140">
        <v>49</v>
      </c>
      <c r="H13" s="141">
        <v>49</v>
      </c>
      <c r="I13" s="159" t="s">
        <v>44</v>
      </c>
    </row>
    <row r="14" spans="1:9" ht="13.5" thickBot="1">
      <c r="A14" s="273"/>
      <c r="B14" s="106">
        <v>2</v>
      </c>
      <c r="C14" s="143">
        <v>73</v>
      </c>
      <c r="D14" s="144" t="s">
        <v>115</v>
      </c>
      <c r="E14" s="145">
        <v>1989</v>
      </c>
      <c r="F14" s="146">
        <v>72.8</v>
      </c>
      <c r="G14" s="147">
        <f>H14-H13</f>
        <v>37</v>
      </c>
      <c r="H14" s="147">
        <v>86</v>
      </c>
      <c r="I14" s="160" t="s">
        <v>71</v>
      </c>
    </row>
    <row r="15" spans="1:9" ht="13.5" thickBot="1">
      <c r="A15" s="273"/>
      <c r="B15" s="106">
        <v>3</v>
      </c>
      <c r="C15" s="143">
        <v>85</v>
      </c>
      <c r="D15" s="144" t="s">
        <v>155</v>
      </c>
      <c r="E15" s="148"/>
      <c r="F15" s="149">
        <v>83</v>
      </c>
      <c r="G15" s="147">
        <f>H15-H14</f>
        <v>31</v>
      </c>
      <c r="H15" s="147">
        <v>117</v>
      </c>
      <c r="I15" s="111" t="s">
        <v>44</v>
      </c>
    </row>
    <row r="16" spans="1:9" ht="13.5" thickBot="1">
      <c r="A16" s="273"/>
      <c r="B16" s="106">
        <v>4</v>
      </c>
      <c r="C16" s="150" t="s">
        <v>153</v>
      </c>
      <c r="D16" s="151" t="s">
        <v>156</v>
      </c>
      <c r="E16" s="152">
        <v>1985</v>
      </c>
      <c r="F16" s="153">
        <v>96.6</v>
      </c>
      <c r="G16" s="154">
        <f>H16-H15</f>
        <v>59</v>
      </c>
      <c r="H16" s="155">
        <v>176</v>
      </c>
      <c r="I16" s="157" t="s">
        <v>44</v>
      </c>
    </row>
    <row r="17" spans="1:9" ht="13.5" thickBot="1">
      <c r="A17" s="274" t="s">
        <v>145</v>
      </c>
      <c r="B17" s="274"/>
      <c r="C17" s="274"/>
      <c r="D17" s="274"/>
      <c r="E17" s="275"/>
      <c r="F17" s="112">
        <f>SUM(F13:F16)</f>
        <v>320.2</v>
      </c>
      <c r="G17" s="103"/>
      <c r="H17" s="104">
        <v>176</v>
      </c>
      <c r="I17" s="103" t="s">
        <v>166</v>
      </c>
    </row>
    <row r="19" spans="1:9" ht="13.5" thickBot="1">
      <c r="A19" s="102" t="s">
        <v>138</v>
      </c>
      <c r="B19" s="270" t="s">
        <v>158</v>
      </c>
      <c r="C19" s="271"/>
      <c r="D19" s="271"/>
      <c r="E19" s="103"/>
      <c r="F19" s="103"/>
      <c r="G19" s="103"/>
      <c r="H19" s="103"/>
      <c r="I19" s="103"/>
    </row>
    <row r="20" spans="1:9" ht="39" thickBot="1">
      <c r="A20" s="108" t="s">
        <v>10</v>
      </c>
      <c r="B20" s="108" t="s">
        <v>139</v>
      </c>
      <c r="C20" s="109" t="s">
        <v>140</v>
      </c>
      <c r="D20" s="108" t="s">
        <v>11</v>
      </c>
      <c r="E20" s="109" t="s">
        <v>12</v>
      </c>
      <c r="F20" s="109" t="s">
        <v>141</v>
      </c>
      <c r="G20" s="109" t="s">
        <v>142</v>
      </c>
      <c r="H20" s="109" t="s">
        <v>143</v>
      </c>
      <c r="I20" s="110" t="s">
        <v>144</v>
      </c>
    </row>
    <row r="21" spans="1:9" ht="13.5" thickBot="1">
      <c r="A21" s="272">
        <v>2</v>
      </c>
      <c r="B21" s="106">
        <v>1</v>
      </c>
      <c r="C21" s="136">
        <v>85</v>
      </c>
      <c r="D21" s="137" t="s">
        <v>160</v>
      </c>
      <c r="E21" s="138">
        <v>1993</v>
      </c>
      <c r="F21" s="139">
        <v>79.099999999999994</v>
      </c>
      <c r="G21" s="140">
        <v>41</v>
      </c>
      <c r="H21" s="141">
        <v>41</v>
      </c>
      <c r="I21" s="142" t="s">
        <v>71</v>
      </c>
    </row>
    <row r="22" spans="1:9" ht="13.5" thickBot="1">
      <c r="A22" s="273"/>
      <c r="B22" s="106">
        <v>2</v>
      </c>
      <c r="C22" s="143">
        <v>95</v>
      </c>
      <c r="D22" s="144" t="s">
        <v>50</v>
      </c>
      <c r="E22" s="145">
        <v>1995</v>
      </c>
      <c r="F22" s="146">
        <v>82.6</v>
      </c>
      <c r="G22" s="147">
        <f>H22-H21</f>
        <v>33</v>
      </c>
      <c r="H22" s="147">
        <v>74</v>
      </c>
      <c r="I22" s="105" t="s">
        <v>53</v>
      </c>
    </row>
    <row r="23" spans="1:9" ht="13.5" thickBot="1">
      <c r="A23" s="273"/>
      <c r="B23" s="106">
        <v>3</v>
      </c>
      <c r="C23" s="143">
        <v>95</v>
      </c>
      <c r="D23" s="144" t="s">
        <v>54</v>
      </c>
      <c r="E23" s="148">
        <v>1994</v>
      </c>
      <c r="F23" s="149">
        <v>87.2</v>
      </c>
      <c r="G23" s="147">
        <f>H23-H22</f>
        <v>36</v>
      </c>
      <c r="H23" s="147">
        <v>110</v>
      </c>
      <c r="I23" s="105" t="s">
        <v>53</v>
      </c>
    </row>
    <row r="24" spans="1:9" ht="13.5" thickBot="1">
      <c r="A24" s="273"/>
      <c r="B24" s="106">
        <v>4</v>
      </c>
      <c r="C24" s="150" t="s">
        <v>153</v>
      </c>
      <c r="D24" s="151" t="s">
        <v>105</v>
      </c>
      <c r="E24" s="152">
        <v>1995</v>
      </c>
      <c r="F24" s="153">
        <v>106</v>
      </c>
      <c r="G24" s="154">
        <f>H24-H23</f>
        <v>53</v>
      </c>
      <c r="H24" s="155">
        <v>163</v>
      </c>
      <c r="I24" s="156" t="s">
        <v>53</v>
      </c>
    </row>
    <row r="25" spans="1:9" ht="13.5" thickBot="1">
      <c r="A25" s="274" t="s">
        <v>145</v>
      </c>
      <c r="B25" s="274"/>
      <c r="C25" s="274"/>
      <c r="D25" s="274"/>
      <c r="E25" s="275"/>
      <c r="F25" s="112">
        <f>SUM(F21:F24)</f>
        <v>354.9</v>
      </c>
      <c r="G25" s="103"/>
      <c r="H25" s="104">
        <v>163</v>
      </c>
      <c r="I25" s="103" t="s">
        <v>166</v>
      </c>
    </row>
    <row r="27" spans="1:9" ht="13.5" thickBot="1">
      <c r="A27" s="102" t="s">
        <v>138</v>
      </c>
      <c r="B27" s="270" t="s">
        <v>159</v>
      </c>
      <c r="C27" s="271"/>
      <c r="D27" s="271"/>
      <c r="E27" s="103"/>
      <c r="F27" s="103"/>
      <c r="G27" s="103"/>
      <c r="H27" s="103"/>
      <c r="I27" s="103"/>
    </row>
    <row r="28" spans="1:9" ht="39" thickBot="1">
      <c r="A28" s="108" t="s">
        <v>10</v>
      </c>
      <c r="B28" s="108" t="s">
        <v>139</v>
      </c>
      <c r="C28" s="109" t="s">
        <v>140</v>
      </c>
      <c r="D28" s="108" t="s">
        <v>11</v>
      </c>
      <c r="E28" s="109" t="s">
        <v>12</v>
      </c>
      <c r="F28" s="109" t="s">
        <v>141</v>
      </c>
      <c r="G28" s="109" t="s">
        <v>142</v>
      </c>
      <c r="H28" s="109" t="s">
        <v>143</v>
      </c>
      <c r="I28" s="110" t="s">
        <v>144</v>
      </c>
    </row>
    <row r="29" spans="1:9" ht="13.5" thickBot="1">
      <c r="A29" s="272">
        <v>3</v>
      </c>
      <c r="B29" s="106">
        <v>1</v>
      </c>
      <c r="C29" s="136">
        <v>63</v>
      </c>
      <c r="D29" s="137" t="s">
        <v>59</v>
      </c>
      <c r="E29" s="138">
        <v>1995</v>
      </c>
      <c r="F29" s="139">
        <v>62</v>
      </c>
      <c r="G29" s="140">
        <v>48</v>
      </c>
      <c r="H29" s="141">
        <v>48</v>
      </c>
      <c r="I29" s="158" t="s">
        <v>53</v>
      </c>
    </row>
    <row r="30" spans="1:9" ht="13.5" thickBot="1">
      <c r="A30" s="273"/>
      <c r="B30" s="106">
        <v>2</v>
      </c>
      <c r="C30" s="143">
        <v>73</v>
      </c>
      <c r="D30" s="144" t="s">
        <v>157</v>
      </c>
      <c r="E30" s="145">
        <v>1998</v>
      </c>
      <c r="F30" s="146">
        <v>72.599999999999994</v>
      </c>
      <c r="G30" s="147">
        <f>H30-G29</f>
        <v>57</v>
      </c>
      <c r="H30" s="147">
        <v>105</v>
      </c>
      <c r="I30" s="105" t="s">
        <v>56</v>
      </c>
    </row>
    <row r="31" spans="1:9" ht="13.5" thickBot="1">
      <c r="A31" s="273"/>
      <c r="B31" s="106">
        <v>3</v>
      </c>
      <c r="C31" s="143">
        <v>85</v>
      </c>
      <c r="D31" s="144" t="s">
        <v>55</v>
      </c>
      <c r="E31" s="148">
        <v>1996</v>
      </c>
      <c r="F31" s="149">
        <v>83.4</v>
      </c>
      <c r="G31" s="147">
        <f>H31-H30</f>
        <v>40</v>
      </c>
      <c r="H31" s="147">
        <v>145</v>
      </c>
      <c r="I31" s="105" t="s">
        <v>56</v>
      </c>
    </row>
    <row r="32" spans="1:9" ht="13.5" thickBot="1">
      <c r="A32" s="273"/>
      <c r="B32" s="106">
        <v>4</v>
      </c>
      <c r="C32" s="150">
        <v>85</v>
      </c>
      <c r="D32" s="151" t="s">
        <v>96</v>
      </c>
      <c r="E32" s="152">
        <v>1995</v>
      </c>
      <c r="F32" s="153">
        <v>80.7</v>
      </c>
      <c r="G32" s="155">
        <f>H32-H31</f>
        <v>45</v>
      </c>
      <c r="H32" s="155">
        <v>190</v>
      </c>
      <c r="I32" s="156" t="s">
        <v>56</v>
      </c>
    </row>
    <row r="33" spans="1:9" ht="13.5" thickBot="1">
      <c r="A33" s="274" t="s">
        <v>145</v>
      </c>
      <c r="B33" s="274"/>
      <c r="C33" s="274"/>
      <c r="D33" s="274"/>
      <c r="E33" s="275"/>
      <c r="F33" s="112">
        <f>SUM(F29:F32)</f>
        <v>298.7</v>
      </c>
      <c r="G33" s="103"/>
      <c r="H33" s="104">
        <v>190</v>
      </c>
      <c r="I33" s="103" t="s">
        <v>165</v>
      </c>
    </row>
    <row r="36" spans="1:9">
      <c r="A36" s="276" t="s">
        <v>177</v>
      </c>
      <c r="B36" s="276"/>
      <c r="C36" s="276"/>
      <c r="D36" s="276"/>
      <c r="E36" s="276"/>
      <c r="F36" s="276"/>
      <c r="G36" s="276"/>
      <c r="H36" s="276"/>
      <c r="I36" s="276"/>
    </row>
  </sheetData>
  <mergeCells count="20">
    <mergeCell ref="A36:I36"/>
    <mergeCell ref="A9:B9"/>
    <mergeCell ref="H9:I9"/>
    <mergeCell ref="H8:I8"/>
    <mergeCell ref="B19:D19"/>
    <mergeCell ref="A21:A24"/>
    <mergeCell ref="A25:E25"/>
    <mergeCell ref="B27:D27"/>
    <mergeCell ref="A29:A32"/>
    <mergeCell ref="A33:E33"/>
    <mergeCell ref="A1:I1"/>
    <mergeCell ref="A2:I2"/>
    <mergeCell ref="A3:I3"/>
    <mergeCell ref="A5:I5"/>
    <mergeCell ref="A6:I6"/>
    <mergeCell ref="A7:I7"/>
    <mergeCell ref="A8:C8"/>
    <mergeCell ref="B11:D11"/>
    <mergeCell ref="A13:A16"/>
    <mergeCell ref="A17:E17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U33" sqref="U33"/>
    </sheetView>
  </sheetViews>
  <sheetFormatPr defaultRowHeight="15"/>
  <cols>
    <col min="1" max="1" width="4.42578125" customWidth="1"/>
    <col min="2" max="2" width="19" customWidth="1"/>
    <col min="3" max="3" width="6.28515625" customWidth="1"/>
    <col min="4" max="15" width="6.28515625" style="1" customWidth="1"/>
  </cols>
  <sheetData>
    <row r="1" spans="1:16" s="1" customFormat="1" ht="15.7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8"/>
    </row>
    <row r="2" spans="1:16" s="1" customFormat="1" ht="15.75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8"/>
    </row>
    <row r="3" spans="1:16" s="1" customFormat="1" ht="15.75">
      <c r="A3" s="266" t="s">
        <v>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8"/>
    </row>
    <row r="4" spans="1:16" s="1" customFormat="1" ht="18.7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9"/>
    </row>
    <row r="5" spans="1:16" s="1" customFormat="1" ht="18.75" customHeight="1">
      <c r="A5" s="266" t="s">
        <v>34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8"/>
    </row>
    <row r="6" spans="1:16" s="1" customFormat="1" ht="18.75" customHeight="1">
      <c r="A6" s="266" t="s">
        <v>39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8"/>
    </row>
    <row r="7" spans="1:16" s="1" customFormat="1" ht="15.75">
      <c r="A7" s="263" t="s">
        <v>5</v>
      </c>
      <c r="B7" s="263"/>
      <c r="C7" s="263"/>
      <c r="D7" s="2"/>
      <c r="E7" s="2"/>
      <c r="F7" s="6"/>
      <c r="G7" s="6"/>
      <c r="H7" s="6"/>
      <c r="I7" s="6"/>
      <c r="J7" s="6"/>
      <c r="K7" s="6"/>
      <c r="L7" s="262" t="s">
        <v>6</v>
      </c>
      <c r="M7" s="262"/>
      <c r="N7" s="262"/>
      <c r="O7" s="262"/>
      <c r="P7" s="262"/>
    </row>
    <row r="8" spans="1:16" s="1" customFormat="1" ht="15.75" thickBot="1">
      <c r="A8" s="263" t="s">
        <v>7</v>
      </c>
      <c r="B8" s="263"/>
      <c r="C8" s="3"/>
      <c r="D8" s="3"/>
      <c r="E8" s="3"/>
      <c r="F8" s="3"/>
      <c r="G8" s="3"/>
      <c r="H8" s="3"/>
      <c r="I8" s="3"/>
      <c r="J8" s="3"/>
      <c r="K8" s="281" t="s">
        <v>8</v>
      </c>
      <c r="L8" s="281"/>
      <c r="M8" s="281"/>
      <c r="N8" s="281"/>
      <c r="O8" s="281"/>
      <c r="P8" s="281"/>
    </row>
    <row r="9" spans="1:16" ht="18.75" customHeight="1">
      <c r="A9" s="282" t="s">
        <v>10</v>
      </c>
      <c r="B9" s="284" t="s">
        <v>14</v>
      </c>
      <c r="C9" s="286" t="s">
        <v>38</v>
      </c>
      <c r="D9" s="287"/>
      <c r="E9" s="287"/>
      <c r="F9" s="287"/>
      <c r="G9" s="287"/>
      <c r="H9" s="287"/>
      <c r="I9" s="288"/>
      <c r="J9" s="286" t="s">
        <v>24</v>
      </c>
      <c r="K9" s="287"/>
      <c r="L9" s="288"/>
      <c r="M9" s="286" t="s">
        <v>17</v>
      </c>
      <c r="N9" s="287"/>
      <c r="O9" s="288"/>
      <c r="P9" s="279" t="s">
        <v>23</v>
      </c>
    </row>
    <row r="10" spans="1:16" ht="19.5" customHeight="1" thickBot="1">
      <c r="A10" s="283"/>
      <c r="B10" s="285"/>
      <c r="C10" s="15">
        <v>63</v>
      </c>
      <c r="D10" s="10">
        <v>68</v>
      </c>
      <c r="E10" s="10">
        <v>73</v>
      </c>
      <c r="F10" s="10">
        <v>78</v>
      </c>
      <c r="G10" s="10">
        <v>85</v>
      </c>
      <c r="H10" s="10">
        <v>95</v>
      </c>
      <c r="I10" s="11" t="s">
        <v>35</v>
      </c>
      <c r="J10" s="15">
        <v>73</v>
      </c>
      <c r="K10" s="10">
        <v>85</v>
      </c>
      <c r="L10" s="11" t="s">
        <v>36</v>
      </c>
      <c r="M10" s="15">
        <v>63</v>
      </c>
      <c r="N10" s="10">
        <v>68</v>
      </c>
      <c r="O10" s="11" t="s">
        <v>37</v>
      </c>
      <c r="P10" s="280"/>
    </row>
    <row r="11" spans="1:16">
      <c r="A11" s="234">
        <v>1</v>
      </c>
      <c r="B11" s="12" t="s">
        <v>43</v>
      </c>
      <c r="C11" s="73">
        <v>16</v>
      </c>
      <c r="D11" s="74"/>
      <c r="E11" s="74">
        <v>18</v>
      </c>
      <c r="F11" s="74"/>
      <c r="G11" s="74"/>
      <c r="H11" s="74"/>
      <c r="I11" s="75">
        <v>20</v>
      </c>
      <c r="J11" s="73">
        <v>20</v>
      </c>
      <c r="K11" s="74">
        <v>20</v>
      </c>
      <c r="L11" s="75"/>
      <c r="M11" s="73"/>
      <c r="N11" s="74">
        <v>20</v>
      </c>
      <c r="O11" s="75"/>
      <c r="P11" s="92">
        <f>C11+E11+I11+J11+K11+N11</f>
        <v>114</v>
      </c>
    </row>
    <row r="12" spans="1:16" s="1" customFormat="1">
      <c r="A12" s="235">
        <v>2</v>
      </c>
      <c r="B12" s="87" t="s">
        <v>52</v>
      </c>
      <c r="C12" s="88">
        <v>20</v>
      </c>
      <c r="D12" s="89">
        <v>20</v>
      </c>
      <c r="E12" s="89"/>
      <c r="F12" s="89"/>
      <c r="G12" s="89">
        <v>20</v>
      </c>
      <c r="H12" s="89"/>
      <c r="I12" s="90"/>
      <c r="J12" s="88"/>
      <c r="K12" s="89">
        <v>18</v>
      </c>
      <c r="L12" s="90">
        <v>16</v>
      </c>
      <c r="M12" s="88"/>
      <c r="N12" s="89"/>
      <c r="O12" s="90"/>
      <c r="P12" s="92">
        <f>C12+D12+G12+K12+L12</f>
        <v>94</v>
      </c>
    </row>
    <row r="13" spans="1:16">
      <c r="A13" s="235">
        <v>3</v>
      </c>
      <c r="B13" s="13" t="s">
        <v>47</v>
      </c>
      <c r="C13" s="93"/>
      <c r="D13" s="94"/>
      <c r="E13" s="94"/>
      <c r="F13" s="94"/>
      <c r="G13" s="94">
        <v>11</v>
      </c>
      <c r="H13" s="94"/>
      <c r="I13" s="95" t="s">
        <v>163</v>
      </c>
      <c r="J13" s="93"/>
      <c r="K13" s="94"/>
      <c r="L13" s="95">
        <v>18</v>
      </c>
      <c r="M13" s="93"/>
      <c r="N13" s="94"/>
      <c r="O13" s="95">
        <v>16</v>
      </c>
      <c r="P13" s="96">
        <f>G13+31+L13+O13</f>
        <v>76</v>
      </c>
    </row>
    <row r="14" spans="1:16">
      <c r="A14" s="235">
        <v>4</v>
      </c>
      <c r="B14" s="13" t="s">
        <v>120</v>
      </c>
      <c r="C14" s="93">
        <v>12</v>
      </c>
      <c r="D14" s="94">
        <v>15</v>
      </c>
      <c r="E14" s="94"/>
      <c r="F14" s="94"/>
      <c r="G14" s="94"/>
      <c r="H14" s="94">
        <v>16</v>
      </c>
      <c r="I14" s="95"/>
      <c r="J14" s="93"/>
      <c r="K14" s="94"/>
      <c r="L14" s="95"/>
      <c r="M14" s="93">
        <v>16</v>
      </c>
      <c r="N14" s="94"/>
      <c r="O14" s="95"/>
      <c r="P14" s="96">
        <f>C14+D14+H14+M14</f>
        <v>59</v>
      </c>
    </row>
    <row r="15" spans="1:16" s="1" customFormat="1">
      <c r="A15" s="235">
        <v>5</v>
      </c>
      <c r="B15" s="233" t="s">
        <v>176</v>
      </c>
      <c r="C15" s="93"/>
      <c r="D15" s="94"/>
      <c r="E15" s="94">
        <v>20</v>
      </c>
      <c r="F15" s="94"/>
      <c r="G15" s="94">
        <v>16</v>
      </c>
      <c r="H15" s="94"/>
      <c r="I15" s="95"/>
      <c r="J15" s="93">
        <v>18</v>
      </c>
      <c r="K15" s="94"/>
      <c r="L15" s="95"/>
      <c r="M15" s="93"/>
      <c r="N15" s="94"/>
      <c r="O15" s="95"/>
      <c r="P15" s="96">
        <f>E15+G15+J15</f>
        <v>54</v>
      </c>
    </row>
    <row r="16" spans="1:16" s="1" customFormat="1">
      <c r="A16" s="235">
        <v>6</v>
      </c>
      <c r="B16" s="13" t="s">
        <v>87</v>
      </c>
      <c r="C16" s="93">
        <v>11</v>
      </c>
      <c r="D16" s="94">
        <v>16</v>
      </c>
      <c r="E16" s="94"/>
      <c r="F16" s="94"/>
      <c r="G16" s="94"/>
      <c r="H16" s="94"/>
      <c r="I16" s="95"/>
      <c r="J16" s="93"/>
      <c r="K16" s="94"/>
      <c r="L16" s="95"/>
      <c r="M16" s="93">
        <v>20</v>
      </c>
      <c r="N16" s="94"/>
      <c r="O16" s="95"/>
      <c r="P16" s="96">
        <f>C16+D16+M16</f>
        <v>47</v>
      </c>
    </row>
    <row r="17" spans="1:16">
      <c r="A17" s="235">
        <v>7</v>
      </c>
      <c r="B17" s="13" t="s">
        <v>67</v>
      </c>
      <c r="C17" s="93" t="s">
        <v>161</v>
      </c>
      <c r="D17" s="94"/>
      <c r="E17" s="94"/>
      <c r="F17" s="94"/>
      <c r="G17" s="94"/>
      <c r="H17" s="94"/>
      <c r="I17" s="95"/>
      <c r="J17" s="93"/>
      <c r="K17" s="94">
        <v>16</v>
      </c>
      <c r="L17" s="95"/>
      <c r="M17" s="93"/>
      <c r="N17" s="94"/>
      <c r="O17" s="95"/>
      <c r="P17" s="96">
        <f>24+K17</f>
        <v>40</v>
      </c>
    </row>
    <row r="18" spans="1:16" s="1" customFormat="1">
      <c r="A18" s="235">
        <v>8</v>
      </c>
      <c r="B18" s="91" t="s">
        <v>83</v>
      </c>
      <c r="C18" s="97">
        <v>13</v>
      </c>
      <c r="D18" s="98"/>
      <c r="E18" s="98"/>
      <c r="F18" s="98"/>
      <c r="G18" s="98"/>
      <c r="H18" s="98"/>
      <c r="I18" s="99"/>
      <c r="J18" s="97"/>
      <c r="K18" s="98"/>
      <c r="L18" s="99"/>
      <c r="M18" s="97"/>
      <c r="N18" s="98"/>
      <c r="O18" s="99">
        <v>15</v>
      </c>
      <c r="P18" s="100">
        <f>C18+O18</f>
        <v>28</v>
      </c>
    </row>
    <row r="19" spans="1:16" s="1" customFormat="1">
      <c r="A19" s="235">
        <v>9</v>
      </c>
      <c r="B19" s="91" t="s">
        <v>76</v>
      </c>
      <c r="C19" s="97"/>
      <c r="D19" s="98"/>
      <c r="E19" s="98"/>
      <c r="F19" s="98">
        <v>20</v>
      </c>
      <c r="G19" s="98"/>
      <c r="H19" s="98"/>
      <c r="I19" s="99"/>
      <c r="J19" s="97"/>
      <c r="K19" s="98"/>
      <c r="L19" s="99"/>
      <c r="M19" s="97"/>
      <c r="N19" s="98"/>
      <c r="O19" s="99"/>
      <c r="P19" s="100">
        <v>20</v>
      </c>
    </row>
    <row r="20" spans="1:16" s="1" customFormat="1">
      <c r="A20" s="235">
        <v>10</v>
      </c>
      <c r="B20" s="91" t="s">
        <v>107</v>
      </c>
      <c r="C20" s="97"/>
      <c r="D20" s="98"/>
      <c r="E20" s="98"/>
      <c r="F20" s="98">
        <v>18</v>
      </c>
      <c r="G20" s="98"/>
      <c r="H20" s="98"/>
      <c r="I20" s="99"/>
      <c r="J20" s="97"/>
      <c r="K20" s="98"/>
      <c r="L20" s="99"/>
      <c r="M20" s="97"/>
      <c r="N20" s="98"/>
      <c r="O20" s="99"/>
      <c r="P20" s="100">
        <v>18</v>
      </c>
    </row>
    <row r="21" spans="1:16" ht="15.75" thickBot="1">
      <c r="A21" s="236">
        <v>11</v>
      </c>
      <c r="B21" s="14" t="s">
        <v>109</v>
      </c>
      <c r="C21" s="15" t="s">
        <v>162</v>
      </c>
      <c r="D21" s="10"/>
      <c r="E21" s="10"/>
      <c r="F21" s="10"/>
      <c r="G21" s="10"/>
      <c r="H21" s="10"/>
      <c r="I21" s="11"/>
      <c r="J21" s="15"/>
      <c r="K21" s="10"/>
      <c r="L21" s="11"/>
      <c r="M21" s="15"/>
      <c r="N21" s="10"/>
      <c r="O21" s="11"/>
      <c r="P21" s="101">
        <v>13</v>
      </c>
    </row>
    <row r="25" spans="1:16">
      <c r="A25" s="259" t="s">
        <v>178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</row>
  </sheetData>
  <sortState ref="B12:P21">
    <sortCondition descending="1" ref="P11:P21"/>
  </sortState>
  <mergeCells count="17">
    <mergeCell ref="A8:B8"/>
    <mergeCell ref="A25:P25"/>
    <mergeCell ref="A4:O4"/>
    <mergeCell ref="A3:O3"/>
    <mergeCell ref="A2:O2"/>
    <mergeCell ref="A1:O1"/>
    <mergeCell ref="P9:P10"/>
    <mergeCell ref="L7:P7"/>
    <mergeCell ref="K8:P8"/>
    <mergeCell ref="A6:O6"/>
    <mergeCell ref="A5:O5"/>
    <mergeCell ref="A9:A10"/>
    <mergeCell ref="B9:B10"/>
    <mergeCell ref="C9:I9"/>
    <mergeCell ref="J9:L9"/>
    <mergeCell ref="M9:O9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ДВ,ДЦ,Р</vt:lpstr>
      <vt:lpstr>Эстафета</vt:lpstr>
      <vt:lpstr>Сводный протокол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Shvanev</cp:lastModifiedBy>
  <cp:lastPrinted>2017-02-27T06:53:06Z</cp:lastPrinted>
  <dcterms:created xsi:type="dcterms:W3CDTF">2017-02-20T14:54:52Z</dcterms:created>
  <dcterms:modified xsi:type="dcterms:W3CDTF">2017-02-27T10:02:57Z</dcterms:modified>
</cp:coreProperties>
</file>